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3 - Alarmas\1. Publicación\"/>
    </mc:Choice>
  </mc:AlternateContent>
  <bookViews>
    <workbookView xWindow="0" yWindow="0" windowWidth="20490" windowHeight="9045" activeTab="1"/>
  </bookViews>
  <sheets>
    <sheet name="Disponibilidad" sheetId="2" r:id="rId1"/>
    <sheet name="Oportunidad" sheetId="4" r:id="rId2"/>
  </sheets>
  <definedNames>
    <definedName name="_xlnm._FilterDatabase" localSheetId="0" hidden="1">Disponibilidad!$A$7:$J$10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4" l="1"/>
  <c r="J8" i="4"/>
  <c r="L8" i="4" l="1"/>
  <c r="M8" i="4" s="1"/>
  <c r="H8" i="2" l="1"/>
  <c r="J8" i="2" s="1"/>
  <c r="H9" i="2"/>
  <c r="J9" i="2" s="1"/>
  <c r="H10" i="2"/>
  <c r="J10" i="2" s="1"/>
</calcChain>
</file>

<file path=xl/sharedStrings.xml><?xml version="1.0" encoding="utf-8"?>
<sst xmlns="http://schemas.openxmlformats.org/spreadsheetml/2006/main" count="58" uniqueCount="34">
  <si>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</si>
  <si>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</si>
  <si>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</si>
  <si>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</si>
  <si>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</si>
  <si>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</si>
  <si>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</si>
  <si>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</si>
  <si>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</si>
  <si>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</si>
  <si>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</si>
  <si>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</si>
  <si>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</si>
  <si>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</si>
  <si>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</si>
  <si>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</si>
  <si>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</si>
  <si>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</si>
  <si>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</si>
  <si>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</si>
  <si>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 xml:space="preserve">ANS Y CÁLCULO DE LOS KPI DE DISPONIBILIDAD Y DESCUENTO OPERATIVO ( D.O.) PARA LOS DIFERENTES COMPONENTES DEL CONTRATO DE MANTENIMIENTO BUSINESS PLAZA </t>
  </si>
  <si>
    <t>95%≤Dmes&lt;98%</t>
  </si>
  <si>
    <t>ANS Y CÁLCULO DE LOS KPI DE OPORTUNIDAD PARA LOS DIFERENTES COMPONENTES DEL CONTRATO DE MANTENIMIENTO BUSINESS PLAZA Y DESCUENTO OPERATIVO (D.O.)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</si>
  <si>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</si>
  <si>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</si>
  <si>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</si>
  <si>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</si>
  <si>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</si>
  <si>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</si>
  <si>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</si>
  <si>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Alarmas comunitarias</t>
  </si>
  <si>
    <t>Alarmas comunitaria</t>
  </si>
  <si>
    <t>Receptora de datos</t>
  </si>
  <si>
    <t xml:space="preserve">Servidor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</si>
</sst>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la9" displayName="Tabla9" ref="A7:M8" totalsRowShown="0" headerRowDxfId="15" dataDxfId="14" tableBorderDxfId="13">
  <autoFilter ref="A7:M8"/>
  <tableColumns count="13">
    <tableColumn id="1" name="ANEXO_x000a_TÉCNICO" dataDxfId="1"/>
    <tableColumn id="2" name="DESCRIPCIÓN COMPONENTE" dataDxfId="0"/>
    <tableColumn id="3" name="SUBCOMPONENTE" dataDxfId="12"/>
    <tableColumn id="4" name="CLASIFICACIÓN DEL SISTEMA" dataDxfId="11"/>
    <tableColumn id="5" name="CANTIDAD ELEMENTOS" dataDxfId="10"/>
    <tableColumn id="6" name="TOTAL ELEMENTOS" dataDxfId="9">
      <calculatedColumnFormula>E8</calculatedColumnFormula>
    </tableColumn>
    <tableColumn id="7" name="ELEMENTOS REPORTADOS FUERA DE SERVICIO" dataDxfId="8"/>
    <tableColumn id="8" name="FECHA APERTURA CASO EN MESA DE AYUDA" dataDxfId="7"/>
    <tableColumn id="9" name="FECHA DE CIERRE MESA DE AYUDA" dataDxfId="6"/>
    <tableColumn id="10" name="TIEMPO DE SOLUCIÓN" dataDxfId="5" dataCellStyle="Porcentaje">
      <calculatedColumnFormula>INT(HOUR(Tabla9[[#This Row],[FECHA DE CIERRE MESA DE AYUDA]]-Tabla9[[#This Row],[FECHA APERTURA CASO EN MESA DE AYUDA]]))</calculatedColumnFormula>
    </tableColumn>
    <tableColumn id="11" name="TIEMPO PACTADO CONTRATO SISTEMA CRÍTICO t &lt;= 2h , SISTEMA NO CRÍTICO t &lt;= 12 h" dataDxfId="4">
      <calculatedColumnFormula>IF(Tabla9[[#This Row],[CLASIFICACIÓN DEL SISTEMA]]="Crítico",2,12)</calculatedColumnFormula>
    </tableColumn>
    <tableColumn id="12" name="KPI DE OPORTUNIDAD ( KPIo)" dataDxfId="3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name="DESCUENTO OPERATIVO" dataDxfId="2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21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27</v>
      </c>
      <c r="I7" s="29" t="s">
        <v>23</v>
      </c>
      <c r="J7" s="29" t="s">
        <v>24</v>
      </c>
      <c r="K7" s="27"/>
      <c r="L7" s="25"/>
      <c r="M7" s="25"/>
      <c r="N7" s="25"/>
    </row>
    <row r="8" spans="1:15" ht="15" customHeight="1" x14ac:dyDescent="0.25">
      <c r="A8" s="36">
        <v>3</v>
      </c>
      <c r="B8" s="36" t="s">
        <v>30</v>
      </c>
      <c r="C8" s="36" t="s">
        <v>31</v>
      </c>
      <c r="D8" s="36" t="s">
        <v>4</v>
      </c>
      <c r="E8" s="37">
        <v>603</v>
      </c>
      <c r="F8" s="37">
        <v>605</v>
      </c>
      <c r="G8" s="37">
        <v>15</v>
      </c>
      <c r="H8" s="38">
        <f t="shared" ref="H8:H10" si="0">(E8-G8)/E8</f>
        <v>0.97512437810945274</v>
      </c>
      <c r="I8" s="37" t="s">
        <v>15</v>
      </c>
      <c r="J8" s="38">
        <f>IF(H8&gt;=98%,0%,IF(AND(H8&gt;=95%,H8&lt;98%),2%,IF(AND(H8&gt;=85%,H8&lt;95%),3%,5%)))</f>
        <v>0.02</v>
      </c>
      <c r="K8" s="26"/>
      <c r="L8" s="28"/>
      <c r="M8" s="28"/>
      <c r="N8" s="28"/>
    </row>
    <row r="9" spans="1:15" ht="15" customHeight="1" x14ac:dyDescent="0.25">
      <c r="A9" s="2">
        <v>3</v>
      </c>
      <c r="B9" s="2" t="s">
        <v>30</v>
      </c>
      <c r="C9" s="2" t="s">
        <v>32</v>
      </c>
      <c r="D9" s="2" t="s">
        <v>4</v>
      </c>
      <c r="E9" s="30">
        <v>1</v>
      </c>
      <c r="F9" s="30"/>
      <c r="G9" s="30">
        <v>0</v>
      </c>
      <c r="H9" s="35">
        <f t="shared" si="0"/>
        <v>1</v>
      </c>
      <c r="I9" s="30" t="s">
        <v>15</v>
      </c>
      <c r="J9" s="35">
        <f t="shared" ref="J9:J10" si="1">IF(H9&gt;=98%,0%,IF(AND(H9&gt;=95%,H9&lt;98%),2%,IF(AND(H9&gt;=85%,H9&lt;95%),3%,5%)))</f>
        <v>0</v>
      </c>
      <c r="K9" s="26"/>
      <c r="L9" s="28"/>
      <c r="M9" s="28"/>
      <c r="N9" s="28"/>
    </row>
    <row r="10" spans="1:15" ht="15" customHeight="1" x14ac:dyDescent="0.25">
      <c r="A10" s="36">
        <v>3</v>
      </c>
      <c r="B10" s="36" t="s">
        <v>30</v>
      </c>
      <c r="C10" s="36" t="s">
        <v>33</v>
      </c>
      <c r="D10" s="36" t="s">
        <v>4</v>
      </c>
      <c r="E10" s="37">
        <v>1</v>
      </c>
      <c r="F10" s="37"/>
      <c r="G10" s="37">
        <v>0</v>
      </c>
      <c r="H10" s="38">
        <f t="shared" si="0"/>
        <v>1</v>
      </c>
      <c r="I10" s="37" t="s">
        <v>15</v>
      </c>
      <c r="J10" s="38">
        <f t="shared" si="1"/>
        <v>0</v>
      </c>
      <c r="K10" s="26"/>
      <c r="L10" s="28"/>
      <c r="M10" s="28"/>
      <c r="N10" s="28"/>
    </row>
  </sheetData>
  <autoFilter ref="A7:J10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21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29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25</v>
      </c>
      <c r="K7" s="10" t="s">
        <v>26</v>
      </c>
      <c r="L7" s="16" t="s">
        <v>28</v>
      </c>
      <c r="M7" s="14" t="s">
        <v>24</v>
      </c>
      <c r="N7" s="25"/>
      <c r="O7" s="33"/>
      <c r="P7" s="33"/>
      <c r="Q7" s="33"/>
    </row>
    <row r="8" spans="1:18" ht="15" customHeight="1" x14ac:dyDescent="0.25">
      <c r="A8" s="12">
        <v>3</v>
      </c>
      <c r="B8" s="11" t="s">
        <v>30</v>
      </c>
      <c r="C8" s="11" t="s">
        <v>31</v>
      </c>
      <c r="D8" s="11" t="s">
        <v>4</v>
      </c>
      <c r="E8" s="17">
        <v>603</v>
      </c>
      <c r="F8" s="17">
        <v>605</v>
      </c>
      <c r="G8" s="17"/>
      <c r="H8" s="18">
        <v>43914.333333333336</v>
      </c>
      <c r="I8" s="18">
        <v>43914.583333333336</v>
      </c>
      <c r="J8" s="19">
        <f>INT(HOUR(Tabla9[[#This Row],[FECHA DE CIERRE MESA DE AYUDA]]-Tabla9[[#This Row],[FECHA APERTURA CASO EN MESA DE AYUDA]]))</f>
        <v>6</v>
      </c>
      <c r="K8" s="20">
        <f>IF(Tabla9[[#This Row],[CLASIFICACIÓN DEL SISTEMA]]="Crítico",2,12)</f>
        <v>12</v>
      </c>
      <c r="L8" s="21">
        <f>Tabla9[[#This Row],[TIEMPO PACTADO CONTRATO SISTEMA CRÍTICO t &lt;= 2h , SISTEMA NO CRÍTICO t &lt;= 12 h]]/Tabla9[[#This Row],[TIEMPO DE SOLUCIÓN]]</f>
        <v>2</v>
      </c>
      <c r="M8" s="2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ignoredErrors>
    <ignoredError sqref="F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2020-05-05T13:43:27Z</dcterms:modified>
</cp:coreProperties>
</file>