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9435" tabRatio="683"/>
  </bookViews>
  <sheets>
    <sheet name="CANTIDADES DE OBRA" sheetId="11" r:id="rId1"/>
    <sheet name="DETALLE MOBILIARIO" sheetId="10" r:id="rId2"/>
    <sheet name="ESPECIFICACIONES SWITCH" sheetId="14" r:id="rId3"/>
    <sheet name="ESPECIFICACIONES UPS 10 KVA" sheetId="15" r:id="rId4"/>
    <sheet name="MATRIZ DE RIESGOS" sheetId="16" r:id="rId5"/>
  </sheets>
  <calcPr calcId="14562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45" i="16" l="1"/>
  <c r="K45" i="16"/>
  <c r="J44" i="16"/>
  <c r="K44" i="16"/>
  <c r="J43" i="16"/>
  <c r="K43" i="16"/>
  <c r="J42" i="16"/>
  <c r="K42" i="16"/>
  <c r="J41" i="16"/>
  <c r="K41" i="16"/>
  <c r="J40" i="16"/>
  <c r="K40" i="16"/>
  <c r="J35" i="16"/>
  <c r="K35" i="16"/>
  <c r="J34" i="16"/>
  <c r="K34" i="16"/>
  <c r="J33" i="16"/>
  <c r="K33" i="16"/>
  <c r="J32" i="16"/>
  <c r="K32" i="16"/>
  <c r="J31" i="16"/>
  <c r="K31" i="16"/>
  <c r="J30" i="16"/>
  <c r="K30" i="16"/>
  <c r="J29" i="16"/>
  <c r="K29" i="16"/>
  <c r="J28" i="16"/>
  <c r="K28" i="16"/>
  <c r="J27" i="16"/>
  <c r="K27" i="16"/>
  <c r="J26" i="16"/>
  <c r="K26" i="16"/>
  <c r="J25" i="16"/>
  <c r="K25" i="16"/>
  <c r="J24" i="16"/>
  <c r="K24" i="16"/>
  <c r="J23" i="16"/>
  <c r="K23" i="16"/>
  <c r="J22" i="16"/>
  <c r="K22" i="16"/>
  <c r="J21" i="16"/>
  <c r="K21" i="16"/>
  <c r="J20" i="16"/>
  <c r="K20" i="16"/>
  <c r="J19" i="16"/>
  <c r="K19" i="16"/>
  <c r="J18" i="16"/>
  <c r="K18" i="16"/>
  <c r="J17" i="16"/>
  <c r="K17" i="16"/>
  <c r="J16" i="16"/>
  <c r="K16" i="16"/>
  <c r="J15" i="16"/>
  <c r="K15" i="16"/>
  <c r="J14" i="16"/>
  <c r="K14" i="16"/>
  <c r="J13" i="16"/>
  <c r="K13" i="16"/>
  <c r="F70" i="11"/>
  <c r="F71" i="11"/>
  <c r="F72" i="11"/>
  <c r="F73" i="11"/>
  <c r="F74" i="11"/>
  <c r="F75" i="11"/>
  <c r="F76" i="11"/>
  <c r="F54" i="11"/>
  <c r="F55" i="11"/>
  <c r="F56" i="11"/>
  <c r="F57" i="11"/>
  <c r="F58" i="11"/>
  <c r="F59" i="11"/>
  <c r="F60" i="11"/>
  <c r="F61" i="11"/>
  <c r="F62" i="11"/>
  <c r="F63" i="11"/>
  <c r="F64" i="11"/>
  <c r="F65" i="11"/>
  <c r="F66" i="11"/>
  <c r="F67" i="11"/>
  <c r="F68" i="11"/>
  <c r="F38" i="11"/>
  <c r="F40" i="11"/>
  <c r="F41" i="11"/>
  <c r="F42" i="11"/>
  <c r="F43" i="11"/>
  <c r="F44" i="11"/>
  <c r="F45" i="11"/>
  <c r="F46" i="11"/>
  <c r="F47" i="11"/>
  <c r="F48" i="11"/>
  <c r="F49" i="11"/>
  <c r="F50" i="11"/>
  <c r="F51" i="11"/>
  <c r="F52" i="11"/>
  <c r="D31" i="11"/>
  <c r="D33" i="11"/>
  <c r="F33" i="11"/>
  <c r="F31" i="11"/>
  <c r="F32" i="11"/>
  <c r="F34" i="11"/>
  <c r="F35" i="11"/>
  <c r="D24" i="11"/>
  <c r="F24" i="11"/>
  <c r="D25" i="11"/>
  <c r="F25" i="11"/>
  <c r="F26" i="11"/>
  <c r="F27" i="11"/>
  <c r="D28" i="11"/>
  <c r="F28" i="11"/>
  <c r="F29" i="11"/>
  <c r="F20" i="11"/>
  <c r="F21" i="11"/>
  <c r="F15" i="11"/>
  <c r="F16" i="11"/>
  <c r="D17" i="11"/>
  <c r="F17" i="11"/>
  <c r="F6" i="11"/>
  <c r="F7" i="11"/>
  <c r="F8" i="11"/>
  <c r="F9" i="11"/>
  <c r="F10" i="11"/>
  <c r="F11" i="11"/>
  <c r="F12" i="11"/>
  <c r="F22" i="11"/>
  <c r="F77" i="11"/>
  <c r="F18" i="11"/>
  <c r="F13" i="11"/>
  <c r="F78" i="11"/>
  <c r="F80" i="11"/>
  <c r="F82" i="11"/>
  <c r="F79" i="11"/>
  <c r="F81" i="11"/>
  <c r="F83" i="11"/>
</calcChain>
</file>

<file path=xl/sharedStrings.xml><?xml version="1.0" encoding="utf-8"?>
<sst xmlns="http://schemas.openxmlformats.org/spreadsheetml/2006/main" count="651" uniqueCount="469">
  <si>
    <t>1.00</t>
  </si>
  <si>
    <t>DESMONTES Y DEMOLICIONES</t>
  </si>
  <si>
    <t>1.01</t>
  </si>
  <si>
    <t>ml</t>
  </si>
  <si>
    <t>1.02</t>
  </si>
  <si>
    <t>Pases en losa o muros en mamposteria para llevar tuberias de dreanje o electricas a conexiones existentes. Incluye resane.</t>
  </si>
  <si>
    <t>Un</t>
  </si>
  <si>
    <t>1.03</t>
  </si>
  <si>
    <t>demolicion de zocalo en baldosa</t>
  </si>
  <si>
    <t>1.04</t>
  </si>
  <si>
    <t>Retiro de zocalo en madera</t>
  </si>
  <si>
    <t>1.05</t>
  </si>
  <si>
    <t>un</t>
  </si>
  <si>
    <t>1.06</t>
  </si>
  <si>
    <t>Retiro de instalaciones electricas existentes (Canaletas y tuberia)</t>
  </si>
  <si>
    <t>1.07</t>
  </si>
  <si>
    <t>Reetiro de lamparas existentes</t>
  </si>
  <si>
    <t>Aseo general de obra ( Persona encargada de aseo)</t>
  </si>
  <si>
    <t>día</t>
  </si>
  <si>
    <t>SUBTOTAL CAP.1</t>
  </si>
  <si>
    <t>PISOS</t>
  </si>
  <si>
    <t>2.01</t>
  </si>
  <si>
    <t>Resane y nivelacion de juntas en material elastico y prepacion de piso para instalacion de tapete</t>
  </si>
  <si>
    <t>2.02</t>
  </si>
  <si>
    <t>m2</t>
  </si>
  <si>
    <t>2.03</t>
  </si>
  <si>
    <t>Suministro e instalación de zócalo en madera de 12 cm de alto pulido y pintado.</t>
  </si>
  <si>
    <t>m</t>
  </si>
  <si>
    <t>SUBTOTAL CAP 2</t>
  </si>
  <si>
    <t>INSTALACIONES HIDRÁULICAS DRENAJES AIRES ACONDICIONADOS</t>
  </si>
  <si>
    <t>3.01</t>
  </si>
  <si>
    <t>Suministro e instalacion de tuberia de drenaje para los aires acondicionados, minisplit o cassettes, NO INCLUYE OBRAS CIVILES DIFERENTES A LOS PASES EN LOSA O MURO</t>
  </si>
  <si>
    <t>3.02</t>
  </si>
  <si>
    <t xml:space="preserve">Conexión a la red de aguas lluvias para aire acondicionado </t>
  </si>
  <si>
    <t>SUBTOTAL CAP. 3</t>
  </si>
  <si>
    <t>SISTEMAS LIVIANOS</t>
  </si>
  <si>
    <t>Suministro e instalacion de muro dos caras en placa de yeso de 1/2, perfileria galvanizda cal 26 tratamiento de juntas con cinta, masilla  y 1 mano de pintura tipo 1, muro base 10 (Incliue fajas y filetes)</t>
  </si>
  <si>
    <t>m²</t>
  </si>
  <si>
    <t>Suministro e instalación de Frescasa para mayor confort acústico.</t>
  </si>
  <si>
    <t>Suministro e instalacion de refuerzos en muros donde va airea condicionado,  televisores o en general elemenos colgados a los muros</t>
  </si>
  <si>
    <t>Pintura vinilo tipo 1 muros en mamposteria o dry wall, muros nuevos</t>
  </si>
  <si>
    <t>SUBTOTAL CAP.4</t>
  </si>
  <si>
    <t>CARPINTERIA METALICA</t>
  </si>
  <si>
    <t>5.01</t>
  </si>
  <si>
    <t>Suministro e instalación de fachada en vidrio templado de 10 mm</t>
  </si>
  <si>
    <t>5.02</t>
  </si>
  <si>
    <t>PUERTAS EN VIDRIO DE 10 MM TEMPLADO CON, BISAGRAS,HALADERAS EN ACERO INOXIDABLE, CHAPAS, de 0.90 x 2.20</t>
  </si>
  <si>
    <t>5.03</t>
  </si>
  <si>
    <t>5.04</t>
  </si>
  <si>
    <t>SUBTOTAL CAP.5</t>
  </si>
  <si>
    <t>6.00</t>
  </si>
  <si>
    <t>EQUIPOS AIRE ACONDICIONADO</t>
  </si>
  <si>
    <t>Equipo del tipo multi inverter marca LG con una capacidad de 55,200 BTU/HR para trabajar con R410A, a 220 V/60 Hz / 1 Fase</t>
  </si>
  <si>
    <t>6.01</t>
  </si>
  <si>
    <t>Unidad condensadora de 55,200 Btu/hr</t>
  </si>
  <si>
    <t>UNIDAD EVAPORADORA DE PARED DE EQUIPO MULTI INVERTER</t>
  </si>
  <si>
    <t>6.02</t>
  </si>
  <si>
    <t>Unidad del tipo casete de 24,000 btu/he</t>
  </si>
  <si>
    <t>6.03</t>
  </si>
  <si>
    <t>Unidad del tipo pared de 18,000 btu/hr</t>
  </si>
  <si>
    <t>6.04</t>
  </si>
  <si>
    <t>Unidad del tipo pared de 12,000 Btu/hr</t>
  </si>
  <si>
    <t>6.05</t>
  </si>
  <si>
    <t>Unidad del tipo pared de 9,000 btu/hr</t>
  </si>
  <si>
    <t>6.06</t>
  </si>
  <si>
    <t>Línea de refrigeracion de equipos de 18,000 btu/hr y 24,000 btu/hr(1/4" y 1/2")</t>
  </si>
  <si>
    <t>6.07</t>
  </si>
  <si>
    <t>Linea de refrigeracion de equipos de 9,000 btu/hr y de 12,000 btu/hr (1/4" y 3/8")</t>
  </si>
  <si>
    <t>6.08</t>
  </si>
  <si>
    <t>6.09</t>
  </si>
  <si>
    <t>Linea de refrigeracion de equipos de 36,000 btu/hr(3/8" y 5/8")</t>
  </si>
  <si>
    <t>6.10</t>
  </si>
  <si>
    <t>6.11</t>
  </si>
  <si>
    <t>Linea de refrigeracion de equipos de 18,000 btu/hr(1/4" y 1/2")</t>
  </si>
  <si>
    <t>6.12</t>
  </si>
  <si>
    <t>Base para unidad condensadora</t>
  </si>
  <si>
    <t>6.13</t>
  </si>
  <si>
    <t>Supervision e ingenieria</t>
  </si>
  <si>
    <t>SUBTOTAL CAP.6</t>
  </si>
  <si>
    <t>7.00</t>
  </si>
  <si>
    <t>CABLEADO ESTRUCTURADO E ILUMINACIÓN</t>
  </si>
  <si>
    <t>7.01</t>
  </si>
  <si>
    <t>7.02</t>
  </si>
  <si>
    <t>7.03</t>
  </si>
  <si>
    <t>7.04</t>
  </si>
  <si>
    <t>7.05</t>
  </si>
  <si>
    <t>OFICINA/DIVISIONES</t>
  </si>
  <si>
    <t>8.01</t>
  </si>
  <si>
    <t>Puesto de trabajo en L, compuesto por 1 superficie de 150x60 y una superficie de retorno de 90x60, ambas de 30 mm enchapadas en Formica y con canto plano en PVC termofundido. Incluye todos los elementos requeridos para ser autoportante (herrajes, soportes, pedestales platinas etc).  Incluye cajonera 2*1 metalica y falda.</t>
  </si>
  <si>
    <t>8.02</t>
  </si>
  <si>
    <t>8.03</t>
  </si>
  <si>
    <t>8.04</t>
  </si>
  <si>
    <t>8.05</t>
  </si>
  <si>
    <t>8.07</t>
  </si>
  <si>
    <t>8.08</t>
  </si>
  <si>
    <t>SUBTOTAL OBRA COSTOS DIRECTOS</t>
  </si>
  <si>
    <t>VALOR TOTAL OBRA</t>
  </si>
  <si>
    <t>7.06</t>
  </si>
  <si>
    <t>7.07</t>
  </si>
  <si>
    <t>7.08</t>
  </si>
  <si>
    <t>7.09</t>
  </si>
  <si>
    <t>VR UNIT</t>
  </si>
  <si>
    <t>7.10</t>
  </si>
  <si>
    <t>7.11</t>
  </si>
  <si>
    <t>7.12</t>
  </si>
  <si>
    <t>7.13</t>
  </si>
  <si>
    <t>SUBTOTAL CAP.7</t>
  </si>
  <si>
    <t>SUBTOTAL CAP.8</t>
  </si>
  <si>
    <t>Equipo del tipo casete marca LG de 36000 btu, compuesto por una casetera y una condensadora de descarga horizontal, para trabajar con R410A a 220 V / 60 Hz / 1 Fase</t>
  </si>
  <si>
    <t>Equipo del tipo minisplit marca LG 18000 btu, compuesto por una evaporadora de pared y una condensadora de descarga horizontal, para trabajar con R410A a 220 V / 60 Hz / 1 Fase</t>
  </si>
  <si>
    <t xml:space="preserve">ADMINISTRACIÓN </t>
  </si>
  <si>
    <t>UTILIDADES</t>
  </si>
  <si>
    <t>OFICINA EDIFICIO BUSINESS PLAZA PISO 3</t>
  </si>
  <si>
    <t>VR TOTAL</t>
  </si>
  <si>
    <t>Traslado e instalación de rack con todos los accesorios para un correcto funcionamiento. Actualmente ubicado en el sótano del Ed. Business Plaza, incluyendo organizador de cables, patch panel, entre otros.</t>
  </si>
  <si>
    <t>Marcación y certificación de puntos de datos</t>
  </si>
  <si>
    <t xml:space="preserve">Suministro, instalación y marcación de 30 puntos dobles de energía alterna con su respectivo face plate LEGRAND color blanco incluye cableado CENTEFLEX y demás accesorios para su correcto funcionamiento más 18 Puntos eléctricos adicionales a puestos de trabajo. </t>
  </si>
  <si>
    <t>Suministro, instalación y marcación de puntos dobles de energía alterna con su respectivo face plate LEGRAND color naranja –Total aproximado 180 metros de cable encauchetado</t>
  </si>
  <si>
    <t xml:space="preserve">Suministro e instalación de luminaria hermética HERMETICA PANDORA SLIM para cuarto de equipos, incluye cableado,
toma y demás accesorios para su correcto funcionamiento.
</t>
  </si>
  <si>
    <t>Suministro e instalación de tablero principal de 18 Ctos con totalizador y DPS.</t>
  </si>
  <si>
    <t>Suministro e instalación de tablero regulado de 12 Ctos con totalizador.</t>
  </si>
  <si>
    <t>Diseño de las soluciones</t>
  </si>
  <si>
    <t>GL</t>
  </si>
  <si>
    <t>UN</t>
  </si>
  <si>
    <t>ML</t>
  </si>
  <si>
    <t>7.14</t>
  </si>
  <si>
    <t>Mesa plegable para reuniones de 120 x 60 cmts Superficie en aglomerado enchapado en laminado decorativo de alta presion con canto en pvc rígido.
-Pintura en polvo  de aplicación electrostática.
-Mecanismo de plegado de tapa con bloqueo en posición horizontal</t>
  </si>
  <si>
    <t>SILLAS ERGONÓMICA OPERATIVAS MODERNA TAPIZADA EN MALLA CON BRAZOS FIJOS.
Mecanismo basculante central, con una pocision de bloqueo y regulación de tensión.
-Apoyo lumbar ajustable en altura y presion.
-Descansa brazos fijos en nylon con pad en poliuretano.
-Disponible con mecanismo de regulacion de profundidad de asiento "SLIDER".
-Espuma del asiento tapizado con tejido tipo malla elástica en poliéster con recubrimiento de poliuretano.
-Cilindro a gas para regulación de altura.
-Estructura del asiento en nylon y carcaza exterior en polipropileno.
-Estructura del espaldar en nylon.</t>
  </si>
  <si>
    <t>Silla interlocutora, Estructura metálica en tubo oval cal. 18. Asiento y espaldar con carcasas en polipropileno inyectado y tapizado en espuma
rosada de alta densidad y paño COLOR NEGRO, apilable</t>
  </si>
  <si>
    <t>Mesa de juntas para sala de descanso, enchapada en formica, con cantos termofundidos. 180 x 90 cmts.</t>
  </si>
  <si>
    <t>Tandem para espera Carcasa Plástica: Polipropileno
Estructura: Tandem: Tubería CR 1.9 calibre 16. Asiento: Tubería CR 7/8 calibre 16 y lámina CR calibre 12.
Recubrimiento: Pintura electrostática.
Mesa: Tablero melamínico 25mm
Distanciadores a piso: Polipropileno.</t>
  </si>
  <si>
    <t>CANTIDADES</t>
  </si>
  <si>
    <t>IMÁGENES DE REFERENCIA</t>
  </si>
  <si>
    <t xml:space="preserve">IVA DEL 19% SOBRE UTILIDAD </t>
  </si>
  <si>
    <t>Pantalla en LAMINA DE ACERO  CAL 16 con pintura electrostatica.para frente de puesto de trabajo de 150* 33 cm. Estas pantallas van encima del borde de la superficie por el lado de 1,50 mts. Cada sistema tiene la forma de anclarlas</t>
  </si>
  <si>
    <r>
      <rPr>
        <b/>
        <sz val="11"/>
        <rFont val="Arial"/>
        <family val="2"/>
      </rPr>
      <t>PROYECTO :</t>
    </r>
    <r>
      <rPr>
        <sz val="11"/>
        <rFont val="Arial"/>
        <family val="2"/>
      </rPr>
      <t xml:space="preserve"> POLICIA DE TRANSITO.</t>
    </r>
  </si>
  <si>
    <t>Suministro e instalacion refuerzos encima de los muros en dry wall con  Pc metalica y madera</t>
  </si>
  <si>
    <t>Suministro e instalacion de pelicula sand blasting para frentes en vidrio</t>
  </si>
  <si>
    <t>Silla interlocutora, Estructura metálica en tubo oval cal. 18. Asiento y espaldar con carcasas en polipropileno inyectado y tapizado en espuma
rosada de alta densidad y paño COLOR NEGRO, apilable y con rodachinas</t>
  </si>
  <si>
    <t>Recolección en costales, disposición definitiva de los mismos y botada de escombros ( 1 tonelada)</t>
  </si>
  <si>
    <t>Suministro e instalacion logo institucional  de la Policía Nacional en hall de acceso  en pelicula multicolor (de 150 cmts de alto x 150 cmts de ancho . Logotipo suministrado por la policia de acuerdo a manual de la Diraf</t>
  </si>
  <si>
    <t xml:space="preserve">Instalación de puntos de red dobles  con las siguientesn especificaciones mínimas, cable UTP marca categoría 6, incluye face plate de dos insertos, tomas rj45 blindado , patch panel de 48 puertos y todos los elementos para su correcto funcionamiento. Promedio de 35 metros por punto. </t>
  </si>
  <si>
    <t>Suministro e instalación de luminaria panel led 60X60 DE 45W, incluye cableado, toma y demás accesorios para su correcto funcionamiento.</t>
  </si>
  <si>
    <t>Suministro e instalación de canaleta plástica para conducción de cables expuestos de 100x45mm</t>
  </si>
  <si>
    <t>Minimum Operating Temperature:</t>
  </si>
  <si>
    <t>32 F</t>
  </si>
  <si>
    <t>Interfaces:</t>
  </si>
  <si>
    <t>48 x 10BASE-T/100BASE-TX/1000BASE-T - RJ-45 - PoE; 2 x 10BASE-T/100BASE-TX/1000BASE-T - RJ-45; 1 x console - 9 pin D-Sub (DB-9) - management; 2 x SFP (mini-GBIC)</t>
  </si>
  <si>
    <t>MTBF:</t>
  </si>
  <si>
    <t>100,262 hours at 45C</t>
  </si>
  <si>
    <t>Voltage Required:</t>
  </si>
  <si>
    <t>AC 120/230 V ( 50/60 Hz )</t>
  </si>
  <si>
    <t>Depth:</t>
  </si>
  <si>
    <t>13.78 inches</t>
  </si>
  <si>
    <t>Maxiumum Storage Temperature:</t>
  </si>
  <si>
    <t>158 F</t>
  </si>
  <si>
    <t>Device Type:</t>
  </si>
  <si>
    <t>Switch - 52 ports - L3 - managed</t>
  </si>
  <si>
    <t>Maximum Operating Temperature:</t>
  </si>
  <si>
    <t>104 F</t>
  </si>
  <si>
    <t>Power Over Ethernet (PoE):</t>
  </si>
  <si>
    <t>PoE/PoE+</t>
  </si>
  <si>
    <t>Weight:</t>
  </si>
  <si>
    <t>11.68 lbs</t>
  </si>
  <si>
    <t>Humidity Operating Range:</t>
  </si>
  <si>
    <t>10-90% (non-condensing)</t>
  </si>
  <si>
    <t>Rack-Mount 23 in. (58.4 cm) EIA:</t>
  </si>
  <si>
    <t>Included</t>
  </si>
  <si>
    <t>Routing Protocol:</t>
  </si>
  <si>
    <t>Static IPv4 routing</t>
  </si>
  <si>
    <t>Width:</t>
  </si>
  <si>
    <t>17.3 inches</t>
  </si>
  <si>
    <t>Performance:</t>
  </si>
  <si>
    <t>Switching capacity: 104 Gbps | Forwarding performance (64-byte packet size): 77.38 Mpps</t>
  </si>
  <si>
    <t>Cables Included:</t>
  </si>
  <si>
    <t>1x Serial Cable</t>
  </si>
  <si>
    <t>Jumbo Frame Support:</t>
  </si>
  <si>
    <t>9 KB</t>
  </si>
  <si>
    <t>Authentication Method:</t>
  </si>
  <si>
    <t>Secure Shell (SSH), RADIUS, TACACS+</t>
  </si>
  <si>
    <t>Flash Memory:</t>
  </si>
  <si>
    <t>16 MB</t>
  </si>
  <si>
    <t>Height:</t>
  </si>
  <si>
    <t>1.73 inches</t>
  </si>
  <si>
    <t>Ram:</t>
  </si>
  <si>
    <t>128 MB</t>
  </si>
  <si>
    <t>Minimum Storage Temperature:</t>
  </si>
  <si>
    <t>-4 F</t>
  </si>
  <si>
    <t>Status Indicators:</t>
  </si>
  <si>
    <t>Link activity, port transmission speed, system</t>
  </si>
  <si>
    <t>MAC Address Table Size:</t>
  </si>
  <si>
    <t>16k entries</t>
  </si>
  <si>
    <t>Power Device:</t>
  </si>
  <si>
    <t>Internal power supply</t>
  </si>
  <si>
    <t>Humidity Storage Range:</t>
  </si>
  <si>
    <t>Enclosure Type:</t>
  </si>
  <si>
    <t>Desktop, rack-mountable - 1U</t>
  </si>
  <si>
    <t>Capacity:</t>
  </si>
  <si>
    <t>4K Active VLANs</t>
  </si>
  <si>
    <t>Ports:</t>
  </si>
  <si>
    <t>48-port 10/100/1000 + 4 combo Gigabit SFP</t>
  </si>
  <si>
    <t>Suministro, instalación y puesta en marcha de UPS  con especificaciones mínimas de 10 kva (Ups 10 kva Bifasica)</t>
  </si>
  <si>
    <t xml:space="preserve">Suministro de patch cord de 1.5 mts (Categoría 6a) </t>
  </si>
  <si>
    <t xml:space="preserve">Suministro e instalación de Switch con las siguientes especificaciones mínimas. de 48 puertos 10/100/1000 administrable. </t>
  </si>
  <si>
    <t xml:space="preserve">Suministro e instalación de ALFOMBRA TIPO DEEP BLUE TRAFICO COMERCIAL, incluye suministro, mano de obra para instalacion, transporte y todo lo necesario para su correcto funcionamiento 
</t>
  </si>
  <si>
    <t>Tipo de UPS</t>
  </si>
  <si>
    <t>Tecnología On Line de doble conversión</t>
  </si>
  <si>
    <t>Tecnología del inversor</t>
  </si>
  <si>
    <t>Tecnología PWM de alta frecuencia con IGBTs</t>
  </si>
  <si>
    <t>Tipo de Control</t>
  </si>
  <si>
    <t>Microprocesado por DSP</t>
  </si>
  <si>
    <t>CARACTERÍSTICAS DE ENTRADA</t>
  </si>
  <si>
    <t>Topología de entrada</t>
  </si>
  <si>
    <t>Bifásica</t>
  </si>
  <si>
    <t>Voltaje nominal de entrada</t>
  </si>
  <si>
    <t>208VAC</t>
  </si>
  <si>
    <t>Cantidad de hilos</t>
  </si>
  <si>
    <t>3 (dos Fases +GND)</t>
  </si>
  <si>
    <t>Conexión</t>
  </si>
  <si>
    <t>Bornera</t>
  </si>
  <si>
    <t>Tecnología del Rectificador</t>
  </si>
  <si>
    <t>Rectificador con IGBTs</t>
  </si>
  <si>
    <t>Voltaje permitido por el rectificador</t>
  </si>
  <si>
    <t>208V -15%+33% (176~276VAC)</t>
  </si>
  <si>
    <t>Rango de frecuencia de entrada sincronizado con la red</t>
  </si>
  <si>
    <t>40Hz - 70Hz</t>
  </si>
  <si>
    <t>Factor de potencia de entrada</t>
  </si>
  <si>
    <t>Limitación de corriente de entrada</t>
  </si>
  <si>
    <t>150% sistema inversor 200% bypass</t>
  </si>
  <si>
    <t>Distorsión armónica de corriente</t>
  </si>
  <si>
    <t>&lt;5%THDI</t>
  </si>
  <si>
    <t>Supresor de transitorios TVSS</t>
  </si>
  <si>
    <t>Incluye TVSS Categoría Ay B compuesto por MOV (metal Oxide Varistors) de 175V, 150 Julios L-L, L-N y Tierra-N</t>
  </si>
  <si>
    <t>CARACTERÍSTICAS DE SALIDA</t>
  </si>
  <si>
    <t>Topología de salida</t>
  </si>
  <si>
    <t>Bifásica/ 2 X monofásica</t>
  </si>
  <si>
    <t>Voltaje nominal de salida</t>
  </si>
  <si>
    <t>120VAC x 2 / 240VAC /208VAC</t>
  </si>
  <si>
    <t>Factor de potencia de Salida</t>
  </si>
  <si>
    <t>Potencia</t>
  </si>
  <si>
    <t>10KVA/9KW</t>
  </si>
  <si>
    <t>Tipo de onda de salida</t>
  </si>
  <si>
    <t>Senoidal pura</t>
  </si>
  <si>
    <t>Otros voltajes de salida configurables</t>
  </si>
  <si>
    <t>110/220VAC 115/230VAC 130/260VAC</t>
  </si>
  <si>
    <t>Tiempo de trasferecnia</t>
  </si>
  <si>
    <t>0 ms</t>
  </si>
  <si>
    <t>4(dos Fases +Neutro+GND)</t>
  </si>
  <si>
    <t>Regulación de voltaje</t>
  </si>
  <si>
    <t>+/-1% L- N</t>
  </si>
  <si>
    <t>+/-2% Línea Línea</t>
  </si>
  <si>
    <t>Distorsión armónica de salida</t>
  </si>
  <si>
    <t>TDH&lt;2% full carga lineal</t>
  </si>
  <si>
    <t>TDH&lt;6% full carga no lineal</t>
  </si>
  <si>
    <t>Factor de cresta</t>
  </si>
  <si>
    <t>Frecuencia nominal de salida</t>
  </si>
  <si>
    <t>50Hz/60Hz</t>
  </si>
  <si>
    <t>Regulación de frecuencia</t>
  </si>
  <si>
    <t>+/-0,1Hz @ modo bateria</t>
  </si>
  <si>
    <t>Transformador de Aislamiento</t>
  </si>
  <si>
    <t>Original de fabrica Interno</t>
  </si>
  <si>
    <t>Rango de Frecuencia que aplica a la carga</t>
  </si>
  <si>
    <t>60 Hz +/-0,2 Hz sincronizado con la red en modo linea</t>
  </si>
  <si>
    <t>Capacidad de sobrecarga</t>
  </si>
  <si>
    <t>Sobrecarga Modo linea 105%~125% por 2 minutos trasfiere a Bypass, 125%~150% transfiere la carga al bypass en 30 segundos,</t>
  </si>
  <si>
    <t>&gt;150% transfiere la carga al bypass en 1 Segundo y apagado después de 1 minuto</t>
  </si>
  <si>
    <t>Eficiencia total</t>
  </si>
  <si>
    <t>Modo linea &gt; 88%</t>
  </si>
  <si>
    <t>ModoBat &gt; 88%</t>
  </si>
  <si>
    <t>Modo ECO &gt; 95%</t>
  </si>
  <si>
    <t>CARACTERÍSTICAS DEL BYPASS AUTOMÁTICO INTERNO</t>
  </si>
  <si>
    <t>Tecnología del Bypass</t>
  </si>
  <si>
    <t>bypass de estado sólido</t>
  </si>
  <si>
    <t>Máximo tiempo de transferencia</t>
  </si>
  <si>
    <t>&lt; ¼ de ciclo.</t>
  </si>
  <si>
    <t>Voltajes aceptables en bypass</t>
  </si>
  <si>
    <t>208VAC-15%+32%</t>
  </si>
  <si>
    <t>Operación</t>
  </si>
  <si>
    <t>Con retransferencia automática.</t>
  </si>
  <si>
    <t>CARACTERÍSTICAS DE LAS BATERÍAS</t>
  </si>
  <si>
    <t>Tipo de baterías</t>
  </si>
  <si>
    <t>Batería sellada libres de mantenimiento VRLA (Valve Regulated Lead Acid batteries) y diseñadas con tecnología AGM (Absorbent Glass Mat) Compartimentos y cubiertas en material ABS según (UL94HB,UL94V-0) Tipo FR (Flame retardant) UL 1989</t>
  </si>
  <si>
    <t>Voltaje DC / Referencia batería</t>
  </si>
  <si>
    <t>240VDC / 20 x 12VDC9Ah)</t>
  </si>
  <si>
    <t>Tiempo de Autonomia</t>
  </si>
  <si>
    <t>7 minutos</t>
  </si>
  <si>
    <t>Tiempo máximo de recarga</t>
  </si>
  <si>
    <t>5 horas al 90%</t>
  </si>
  <si>
    <t>Tecnología del Cargador</t>
  </si>
  <si>
    <t>Cargador regulado con limitacion de Correinte</t>
  </si>
  <si>
    <t>CARACTERÍSTICAS AMBIENTALES</t>
  </si>
  <si>
    <t>Ruido audible</t>
  </si>
  <si>
    <t>&lt;55 dBA @1m</t>
  </si>
  <si>
    <t>Humedad relativa</t>
  </si>
  <si>
    <t>De 0 a 95% sin condensación</t>
  </si>
  <si>
    <t>Temperatura ambiente de operación</t>
  </si>
  <si>
    <t>De 0°C a 45° C.</t>
  </si>
  <si>
    <t>Dimensiones (altoxanchoxprofundo)</t>
  </si>
  <si>
    <t>830x300x693 mm</t>
  </si>
  <si>
    <t>Peso Kg.</t>
  </si>
  <si>
    <t>OTRAS CARACTERÍSTICAS</t>
  </si>
  <si>
    <t>Display LCD</t>
  </si>
  <si>
    <t>Display LCD todos los parámetros</t>
  </si>
  <si>
    <t>Condiciones de baterías voltaje, corriente de carga, de descarga, mediciones, estado, configuración, control, historial de eventos,</t>
  </si>
  <si>
    <t>autonomía, etc.</t>
  </si>
  <si>
    <t>Indicadores LED</t>
  </si>
  <si>
    <t>Bypass, falla, batería, normal</t>
  </si>
  <si>
    <t>Bypass manual</t>
  </si>
  <si>
    <t>Bypass manual para mantenimiento sin desconexión de la carga.</t>
  </si>
  <si>
    <t>Numero de equipo redundantes en paralelo</t>
  </si>
  <si>
    <t>Conexión redundante NX+1</t>
  </si>
  <si>
    <t>Interface</t>
  </si>
  <si>
    <t>La UPS puede ser monitoreada por un PC vía RS233 / USB</t>
  </si>
  <si>
    <t>Tarjeta de red</t>
  </si>
  <si>
    <t>Para monitoreo y gestión a través de SNMP</t>
  </si>
  <si>
    <t>Monitoreo de UPS y alarmas en tiempo real</t>
  </si>
  <si>
    <t>(min polling time 2 Sec) tiempo de refresco minimo 2 segundos</t>
  </si>
  <si>
    <t>Software</t>
  </si>
  <si>
    <t>Wimpower software Windows XP, Windows , Linux</t>
  </si>
  <si>
    <t>Gabinete</t>
  </si>
  <si>
    <t>Tipo Torre (indoor) NEMA Tipo 2</t>
  </si>
  <si>
    <t>Protecciones</t>
  </si>
  <si>
    <t>Switch EPO apagado de emergencia / breaker</t>
  </si>
  <si>
    <t>Conexión Banco externo</t>
  </si>
  <si>
    <t>Conector por bornera</t>
  </si>
  <si>
    <t>Normas de fabricación que cumple:</t>
  </si>
  <si>
    <t>ICONTEC NTC 3383 Método de especificación del funcionamiento y requisitos de ensayo de sistemas de potencia ininterrumpida (UPS)</t>
  </si>
  <si>
    <t>/ IEC/EN 62040-1: 2008 - IEC/EN 62040-2 - IEC/EN 62040-2 - IEC/EN 61000-4-2 - IEC/EN 61000-4-3 - IEC/EN 61000-4-4 - IEC/EN</t>
  </si>
  <si>
    <t>61000-4-5 - IEC/EN 61000-4-6 - IEC/EN 61000-4-8 - IEC/EN 61000-4-11 - IEC/EN 61000-2-2</t>
  </si>
  <si>
    <t>ESPECIFICACIONES TECNICAS-UPS BIFASICA 10 KVA</t>
  </si>
  <si>
    <t>CUMPLE/NO CUMPLE</t>
  </si>
  <si>
    <t>DESCRIPCION DE LO OFERTADO</t>
  </si>
  <si>
    <t xml:space="preserve">Switch de 48 puertos 10/100/1000 administrable. </t>
  </si>
  <si>
    <t>MATRIZ DE RIESGOS - PROCESOS DE CONTRATACIÓN ESU</t>
  </si>
  <si>
    <t>Código:</t>
  </si>
  <si>
    <r>
      <rPr>
        <b/>
        <sz val="11"/>
        <color theme="1"/>
        <rFont val="Calibri"/>
        <family val="2"/>
        <scheme val="minor"/>
      </rPr>
      <t>Versión:</t>
    </r>
    <r>
      <rPr>
        <sz val="11"/>
        <color theme="1"/>
        <rFont val="Calibri"/>
        <family val="2"/>
        <scheme val="minor"/>
      </rPr>
      <t xml:space="preserve"> </t>
    </r>
  </si>
  <si>
    <t>Fecha de Aprobación:</t>
  </si>
  <si>
    <t>Objeto del Proceso de Contratación:</t>
  </si>
  <si>
    <t>RIESGOS GENERALES</t>
  </si>
  <si>
    <t>N°</t>
  </si>
  <si>
    <t>Etapa</t>
  </si>
  <si>
    <t>Fuente</t>
  </si>
  <si>
    <t>Riesgo</t>
  </si>
  <si>
    <t>Aplicable a</t>
  </si>
  <si>
    <t>Tipo</t>
  </si>
  <si>
    <t>Probabilidad</t>
  </si>
  <si>
    <t>Impacto</t>
  </si>
  <si>
    <t>Valoración</t>
  </si>
  <si>
    <t>Categoría</t>
  </si>
  <si>
    <t>Asignación</t>
  </si>
  <si>
    <t>Tratamiento</t>
  </si>
  <si>
    <t>Controles</t>
  </si>
  <si>
    <t>Planeación</t>
  </si>
  <si>
    <t>Externa</t>
  </si>
  <si>
    <t>Poca claridad en el contrato interadministrativo en cuanto a las especificaciones tecnicas</t>
  </si>
  <si>
    <t>SPVA</t>
  </si>
  <si>
    <t>Operacional</t>
  </si>
  <si>
    <t>ESU</t>
  </si>
  <si>
    <t>Reducir el riesgo</t>
  </si>
  <si>
    <t>Interno</t>
  </si>
  <si>
    <t>Especificaciones solicitadas por fuera del alcance de los interesados a presentarse</t>
  </si>
  <si>
    <t xml:space="preserve">Operacional </t>
  </si>
  <si>
    <t>Aceptar el riesgo</t>
  </si>
  <si>
    <t>1. Referenciamiento de precios, tiempos de entrega. 
2.Revisión y validación de las variables  jurídicas, finacieras y técnicas por parte de las áreas correspondientes de la ESU
3 Validación de las especificaciones con el cliente y/o usuario final</t>
  </si>
  <si>
    <t>Falta de conocimiento o interés de los potenciales proponentes sobre la convocatoria de contratación</t>
  </si>
  <si>
    <t>1. Publicación en el portal de contratación de la ESU
2. Realización de referenciamiento de mercado
3. Notificación de la publicación del proceso mediante correo electrónico</t>
  </si>
  <si>
    <t>Inadecuada formulación de pliegos de condiciones</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</si>
  <si>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2014.-077 de 2017</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</si>
  <si>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</si>
  <si>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y 077 de 2017,conforme a la modalidad de contratación</t>
  </si>
  <si>
    <t>Referenciamiento de precios por parte de los proveedores por encima de los precios del mercado</t>
  </si>
  <si>
    <t>Selección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</si>
  <si>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</si>
  <si>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</si>
  <si>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</si>
  <si>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</si>
  <si>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</si>
  <si>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</si>
  <si>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Interna</t>
  </si>
  <si>
    <t>Generar acciones permitiendo el favorecimiento de proveedores</t>
  </si>
  <si>
    <t>Externo</t>
  </si>
  <si>
    <t>Retrasos en los tiempos estipulados para la adjudicación del contrato</t>
  </si>
  <si>
    <t>Operacional/ Financiero</t>
  </si>
  <si>
    <t>Falsificación  de  documentos por parte del oferente</t>
  </si>
  <si>
    <t>ESU
Contratista</t>
  </si>
  <si>
    <t>Contratación</t>
  </si>
  <si>
    <t>Inadecuada formulación del documento contractual</t>
  </si>
  <si>
    <t>Interno
Externo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</si>
  <si>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</si>
  <si>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</si>
  <si>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
3.Cumplimiento de normatividad Colombiana y de conformidad con el acuerdo 055 de 2014 y 077 de 2017 de la ESU.</t>
  </si>
  <si>
    <t>No consecución de la suscripción del contrato por parte del oferente elegible</t>
  </si>
  <si>
    <t>Contratista</t>
  </si>
  <si>
    <t>1. Revisión y verificación por las partes de las cláusulas contractuales.</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</si>
  <si>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</si>
  <si>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</si>
  <si>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Ejecución</t>
  </si>
  <si>
    <t>Incumplimiento de las obligaciones contractuales por parte del contratista</t>
  </si>
  <si>
    <t>ESU / Contratista</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</si>
  <si>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</si>
  <si>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</si>
  <si>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Regulatorio / Económico/ Natural</t>
  </si>
  <si>
    <t xml:space="preserve">
Contratista</t>
  </si>
  <si>
    <t>1. Seguimiento y control por parte del supervisor de la ESU
2. Comunicación constante entre el supervisor y el cliente y entre el supervisor y el proveedor
3. Definición precisa de las circunstancias que no constituirán fuerza mayor o caso fortuito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</si>
  <si>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</si>
  <si>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</si>
  <si>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Cancelación o postergación el servicio requerido por parte del cliente</t>
  </si>
  <si>
    <t>Liquidación</t>
  </si>
  <si>
    <t>No concurrencia del contratista para suscribir el documento de liquidación</t>
  </si>
  <si>
    <t>1. Documentación del trámite para la suscripción de la liquidación
2. Liquidación unilateral</t>
  </si>
  <si>
    <t>Interna /Externa</t>
  </si>
  <si>
    <t>Disparidad en el cruce de cuentas y obligaciones pendientes  al momento de la liquidación</t>
  </si>
  <si>
    <t>1. Seguimiento y control por parte del supervisor de la ESU
2. Gestión documental adecuada
3. Disposición de cláusulas claras en el documento contractual</t>
  </si>
  <si>
    <t>RIESGOS ESPECÍFICOS</t>
  </si>
  <si>
    <t>Presentación de propuestas con especificacionesdiferentes a las solicitadas</t>
  </si>
  <si>
    <t xml:space="preserve">Operacional
</t>
  </si>
  <si>
    <t>1. Validación y verificación de la propuesta presentada por el oferente
2.  Solicitud de aclaraciones  que den lugar frente a las especificaciones técnicas allegadas por  los proponentes.
3. Validación con agentes externos de las especificaciones allegadas.</t>
  </si>
  <si>
    <t>Tiempo de ejecución ajustado al plazo del contrato interadminsitrativo</t>
  </si>
  <si>
    <t>Trasladar el riegso</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</si>
  <si>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t>
  </si>
  <si>
    <t xml:space="preserve">Supervisor </t>
  </si>
  <si>
    <t>EXterno</t>
  </si>
  <si>
    <t>Imperfectos, fallas en las obras realizadas</t>
  </si>
  <si>
    <t>MATRIZ DE RIESGOS</t>
  </si>
  <si>
    <t>IMPACTO</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</si>
  <si>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</si>
  <si>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</si>
  <si>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</si>
  <si>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</si>
  <si>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</si>
  <si>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PROBABILIDAD</t>
  </si>
  <si>
    <t>1- Insignificante</t>
  </si>
  <si>
    <t>2- Menor</t>
  </si>
  <si>
    <t>3- Moderado</t>
  </si>
  <si>
    <t>4- Mayor</t>
  </si>
  <si>
    <t>5- Catastrófico</t>
  </si>
  <si>
    <t>Puede ocurrir excepcionalmente</t>
  </si>
  <si>
    <t>1 - Raro</t>
  </si>
  <si>
    <t>4,10,12,19</t>
  </si>
  <si>
    <t>Puede ocurrir ocasionalmente</t>
  </si>
  <si>
    <t>2 -  Improbable</t>
  </si>
  <si>
    <t>3,8,9,11,14,23</t>
  </si>
  <si>
    <t>5,7,17,18,20,24,25</t>
  </si>
  <si>
    <t>16,21,27</t>
  </si>
  <si>
    <t>Puede ocurrir en cualquier momento futuro</t>
  </si>
  <si>
    <t>3 - Posible</t>
  </si>
  <si>
    <t>15, 30</t>
  </si>
  <si>
    <t>Probablemente va a ocurrir</t>
  </si>
  <si>
    <t>4 - Probable</t>
  </si>
  <si>
    <t>Ocurre en la mayoría de circunstancias</t>
  </si>
  <si>
    <t>5 - Casi seguro</t>
  </si>
  <si>
    <t>OBRAS CIVILES PARA ADECUACIÓN DE OFICINA PARA LA SECRETARIA DE SEGURIDAD Y CONVIVENCIA DEL  DEL MUNICIPIO DE MEDELLIN</t>
  </si>
  <si>
    <t>1. Validación de especificaciones con referenciamiento de precios  previa la firma del contrato interadministrativo
2. Verificación de la necesidad de cliente por parte del área y logística</t>
  </si>
  <si>
    <t xml:space="preserve">1. Solicitar mínimamente dos cotizaciones durante la etapa de referenciamiento de precios indicando las variables generales de contratación que impacte en los costos.
2, Validar con el cliente el presupupuesto asignado de acuerdo a su estudio de mercado.
</t>
  </si>
  <si>
    <t>1. Revisión de las propuestas por parte del área misional y de las áreas de apoyo.
2. Aprobación  por parte del Comité de contratacion.
3. Cumplimiento de los principios al acuerdo 055  de 2017 y 077 de 2017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</si>
  <si>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contratacion al informe de evaluación</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</si>
  <si>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</si>
  <si>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(modificado por el acuerdo 077 de 2017) por el cual se regalamenta el manual de contratación.</t>
  </si>
  <si>
    <t>Retrasos en la legalización del contrato, pólizas y Acta de Inicio que afecta la inicio de la ejecución contractual</t>
  </si>
  <si>
    <t>1. Información oportuna al proveedor y al supervisor del contrato.
2. Negociar la aceptación de la modificación
3. Seguimeinto a entregas parciales conforme al cronograma de actividades y forma de pago</t>
  </si>
  <si>
    <t>1.Certificados de garantía de los equipos requeridos y de la integración
2. Respuesta oportuna por parte del contratista para efectuar cambios y/o correcciones de los equipos defectuosos, materiales o errores en la mano de obra
3. Elementos, equipos instalados y demás actividades  en operación previo recibimiento a satisfación</t>
  </si>
  <si>
    <t>Desabastecimiento de insumos, materiales o equipos</t>
  </si>
  <si>
    <t>1. Reuniones de trabajo entre los involucrados.
2. Referenciamiento de mercado
3. Verificar la oferta del mercado
4. Verificar alternativas con el cliente y usuario final</t>
  </si>
  <si>
    <t>EXTERNO</t>
  </si>
  <si>
    <t>Insuficiencia o inadecuado personal calificado para la ejecución del contrato</t>
  </si>
  <si>
    <t>1. Analizar competencias y experiencia en el proceso precontractual para la utilizacion de personal idóneo
2. Solicitar experiencia mínima en los pliegos de condiciones
3. Analizar las hojas de vida del personal con validacion de experiencia por parte de la interventoría. Previo inicio de los trabajos</t>
  </si>
  <si>
    <t>No afiliacion del personal utilizado en la obra en el sistema de seguridad social y riesgos profesionales</t>
  </si>
  <si>
    <t>Contratista/ESU</t>
  </si>
  <si>
    <t>1. Certificacion de cumplimiento de aportes a seguridad social, parafiscales y riesgos profesionales
2. Verificacion por parte de la interventoría de la afiliacion de todo el personal empleado en la obra.</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</si>
</sst>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_-&quot;$&quot;\ * #,##0_-;\-&quot;$&quot;\ * #,##0_-;_-&quot;$&quot;\ * &quot;-&quot;_-;_-@_-"/>
    <numFmt numFmtId="165" formatCode="_-* #,##0.00\ _€_-;\-* #,##0.00\ _€_-;_-* &quot;-&quot;??\ _€_-;_-@_-"/>
    <numFmt numFmtId="166" formatCode="_(* #,##0_);_(* \(#,##0\);_(* &quot;-&quot;??_);_(@_)"/>
    <numFmt numFmtId="167" formatCode="_(&quot;$&quot;* #,##0.00_);_(&quot;$&quot;* \(#,##0.00\);_(&quot;$&quot;* &quot;-&quot;??_);_(@_)"/>
    <numFmt numFmtId="168" formatCode="_(&quot;$&quot;* #,##0_);_(&quot;$&quot;* \(#,##0\);_(&quot;$&quot;* &quot;-&quot;??_);_(@_)"/>
    <numFmt numFmtId="169" formatCode="_-* #,##0\ _€_-;\-* #,##0\ _€_-;_-* &quot;-&quot;??\ _€_-;_-@_-"/>
    <numFmt numFmtId="170" formatCode="0.0"/>
  </numFmts>
  <fonts count="23">
    <font>
      <sz val="11"/>
      <color theme="1"/>
      <name val="Calibri"/>
      <family val="2"/>
      <scheme val="minor"/>
    </font>
    <font>
      <sz val="11"/>
      <color theme="1"/>
      <name val="Calibri"/>
      <family val="2"/>
      <scheme val="minor"/>
    </font>
    <font>
      <sz val="10"/>
      <name val="Arial"/>
      <family val="2"/>
    </font>
    <font>
      <sz val="10"/>
      <name val="Calibri"/>
      <family val="2"/>
      <scheme val="minor"/>
    </font>
    <font>
      <b/>
      <sz val="10"/>
      <name val="Calibri"/>
      <family val="2"/>
      <scheme val="minor"/>
    </font>
    <font>
      <sz val="10"/>
      <color theme="3" tint="-0.499984740745262"/>
      <name val="Calibri"/>
      <family val="2"/>
      <scheme val="minor"/>
    </font>
    <font>
      <b/>
      <sz val="10"/>
      <color theme="3" tint="-0.499984740745262"/>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sz val="11"/>
      <name val="Arial"/>
      <family val="2"/>
    </font>
    <font>
      <b/>
      <sz val="11"/>
      <name val="Arial"/>
      <family val="2"/>
    </font>
    <font>
      <b/>
      <sz val="12"/>
      <name val="Calibri"/>
      <family val="2"/>
      <scheme val="minor"/>
    </font>
    <font>
      <b/>
      <sz val="14"/>
      <name val="Calibri"/>
      <family val="2"/>
      <scheme val="minor"/>
    </font>
    <font>
      <sz val="10"/>
      <color theme="1"/>
      <name val="Arial"/>
      <family val="2"/>
    </font>
    <font>
      <sz val="10"/>
      <color rgb="FF58585B"/>
      <name val="Inherit"/>
    </font>
    <font>
      <sz val="10"/>
      <color theme="1"/>
      <name val="Century Gothic"/>
      <family val="2"/>
    </font>
    <font>
      <b/>
      <sz val="10"/>
      <name val="Arial"/>
      <family val="2"/>
    </font>
    <font>
      <b/>
      <sz val="11"/>
      <color theme="1"/>
      <name val="Calibri"/>
      <family val="2"/>
      <scheme val="minor"/>
    </font>
    <font>
      <b/>
      <sz val="12"/>
      <color theme="1"/>
      <name val="Calibri"/>
      <family val="2"/>
      <scheme val="minor"/>
    </font>
    <font>
      <b/>
      <sz val="11"/>
      <name val="Calibri"/>
      <family val="2"/>
      <scheme val="minor"/>
    </font>
    <font>
      <sz val="8.5"/>
      <color theme="1"/>
      <name val="Calibri"/>
      <family val="2"/>
      <scheme val="minor"/>
    </font>
    <font>
      <b/>
      <sz val="9"/>
      <color theme="1"/>
      <name val="Calibri"/>
      <family val="2"/>
      <scheme val="minor"/>
    </font>
  </fonts>
  <fills count="14">
    <fill>
      <patternFill patternType="none"/>
    </fill>
    <fill>
      <patternFill patternType="gray125"/>
    </fill>
    <fill>
      <patternFill patternType="solid">
        <fgColor theme="5" tint="0.59999389629810485"/>
        <bgColor indexed="64"/>
      </patternFill>
    </fill>
    <fill>
      <patternFill patternType="solid">
        <fgColor theme="2"/>
        <bgColor indexed="64"/>
      </patternFill>
    </fill>
    <fill>
      <patternFill patternType="solid">
        <fgColor rgb="FFDCDDDE"/>
        <bgColor indexed="64"/>
      </patternFill>
    </fill>
    <fill>
      <patternFill patternType="solid">
        <fgColor rgb="FFF78A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rgb="FFFF33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bottom style="thin">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s>
  <cellStyleXfs count="8">
    <xf numFmtId="0" fontId="0" fillId="0" borderId="0"/>
    <xf numFmtId="165"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7" fontId="2"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252">
    <xf numFmtId="0" fontId="0" fillId="0" borderId="0" xfId="0"/>
    <xf numFmtId="0" fontId="3" fillId="0" borderId="0" xfId="3" applyFont="1" applyAlignment="1">
      <alignment vertical="center"/>
    </xf>
    <xf numFmtId="0" fontId="5" fillId="0" borderId="1" xfId="0" applyFont="1" applyFill="1" applyBorder="1" applyAlignment="1">
      <alignment horizontal="left" vertical="top"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2" fontId="5" fillId="0" borderId="1" xfId="0" applyNumberFormat="1" applyFont="1" applyFill="1" applyBorder="1" applyAlignment="1">
      <alignment horizontal="center" vertical="center"/>
    </xf>
    <xf numFmtId="166" fontId="5" fillId="0" borderId="1" xfId="1" applyNumberFormat="1" applyFont="1" applyFill="1" applyBorder="1" applyAlignment="1">
      <alignment horizontal="left" vertical="top" wrapText="1"/>
    </xf>
    <xf numFmtId="0" fontId="7" fillId="0" borderId="1" xfId="0" applyFont="1" applyBorder="1" applyAlignment="1">
      <alignment horizontal="center" vertical="center"/>
    </xf>
    <xf numFmtId="2" fontId="7" fillId="0" borderId="1" xfId="0" applyNumberFormat="1" applyFont="1" applyFill="1" applyBorder="1" applyAlignment="1">
      <alignment horizontal="center" vertical="center"/>
    </xf>
    <xf numFmtId="0" fontId="7" fillId="0" borderId="1" xfId="0" applyFont="1" applyBorder="1" applyAlignment="1">
      <alignment horizontal="justify" vertical="top" wrapText="1"/>
    </xf>
    <xf numFmtId="0" fontId="7" fillId="0" borderId="1" xfId="0" applyFont="1" applyBorder="1" applyAlignment="1">
      <alignment horizontal="left" vertical="top" wrapText="1"/>
    </xf>
    <xf numFmtId="166" fontId="5" fillId="3" borderId="1" xfId="1" applyNumberFormat="1" applyFont="1" applyFill="1" applyBorder="1" applyAlignment="1">
      <alignment horizontal="left" vertical="top" wrapText="1"/>
    </xf>
    <xf numFmtId="166" fontId="5" fillId="3" borderId="1" xfId="1" applyNumberFormat="1" applyFont="1" applyFill="1" applyBorder="1" applyAlignment="1">
      <alignment vertical="center"/>
    </xf>
    <xf numFmtId="166" fontId="5" fillId="3" borderId="1" xfId="1" applyNumberFormat="1" applyFont="1" applyFill="1" applyBorder="1" applyAlignment="1">
      <alignment horizontal="center" vertical="center"/>
    </xf>
    <xf numFmtId="166" fontId="5" fillId="0" borderId="1" xfId="1" applyNumberFormat="1" applyFont="1" applyBorder="1" applyAlignment="1">
      <alignment horizontal="center" vertical="center" wrapText="1"/>
    </xf>
    <xf numFmtId="166" fontId="5" fillId="0" borderId="1" xfId="1" applyNumberFormat="1" applyFont="1" applyBorder="1" applyAlignment="1">
      <alignment horizontal="center" vertical="center"/>
    </xf>
    <xf numFmtId="166" fontId="5" fillId="0" borderId="0" xfId="1" applyNumberFormat="1" applyFont="1" applyBorder="1" applyAlignment="1">
      <alignment horizontal="left" vertical="top" wrapText="1"/>
    </xf>
    <xf numFmtId="166" fontId="5" fillId="0" borderId="0" xfId="1" applyNumberFormat="1" applyFont="1" applyBorder="1" applyAlignment="1">
      <alignment vertical="center"/>
    </xf>
    <xf numFmtId="166" fontId="5" fillId="0" borderId="0" xfId="1" applyNumberFormat="1" applyFont="1" applyBorder="1" applyAlignment="1">
      <alignment horizontal="center" vertical="center"/>
    </xf>
    <xf numFmtId="0" fontId="3" fillId="0" borderId="0" xfId="3" applyFont="1" applyAlignment="1">
      <alignment horizontal="left" vertical="top" wrapText="1"/>
    </xf>
    <xf numFmtId="0" fontId="3" fillId="0" borderId="0" xfId="3" applyFont="1" applyAlignment="1">
      <alignment horizontal="center" vertical="center"/>
    </xf>
    <xf numFmtId="9" fontId="5" fillId="0" borderId="1" xfId="0" applyNumberFormat="1" applyFont="1" applyBorder="1" applyAlignment="1">
      <alignment horizontal="center" vertical="center"/>
    </xf>
    <xf numFmtId="0" fontId="9" fillId="0" borderId="0" xfId="0" applyFont="1" applyAlignment="1">
      <alignment horizontal="center" vertical="center"/>
    </xf>
    <xf numFmtId="166" fontId="6" fillId="3" borderId="3" xfId="1" applyNumberFormat="1" applyFont="1" applyFill="1" applyBorder="1" applyAlignment="1">
      <alignment horizontal="left" vertical="top" wrapText="1"/>
    </xf>
    <xf numFmtId="166" fontId="5" fillId="3" borderId="3" xfId="1" applyNumberFormat="1" applyFont="1" applyFill="1" applyBorder="1" applyAlignment="1">
      <alignment vertical="center"/>
    </xf>
    <xf numFmtId="166" fontId="5" fillId="3" borderId="3" xfId="1" applyNumberFormat="1" applyFont="1" applyFill="1" applyBorder="1" applyAlignment="1">
      <alignment horizontal="center" vertical="center"/>
    </xf>
    <xf numFmtId="169" fontId="3" fillId="0" borderId="0" xfId="1" applyNumberFormat="1" applyFont="1" applyAlignment="1">
      <alignment vertical="center"/>
    </xf>
    <xf numFmtId="0" fontId="10" fillId="0" borderId="0" xfId="0" applyFont="1" applyAlignment="1">
      <alignment vertical="center"/>
    </xf>
    <xf numFmtId="0" fontId="3" fillId="0" borderId="0" xfId="3" applyFont="1" applyAlignment="1">
      <alignment vertical="top"/>
    </xf>
    <xf numFmtId="0" fontId="9" fillId="0" borderId="0" xfId="0" applyFont="1" applyAlignment="1">
      <alignment horizontal="center" vertical="top"/>
    </xf>
    <xf numFmtId="0" fontId="10" fillId="0" borderId="0" xfId="0" applyFont="1" applyAlignment="1">
      <alignment vertical="top"/>
    </xf>
    <xf numFmtId="0" fontId="11" fillId="0" borderId="0" xfId="0" applyFont="1" applyAlignment="1">
      <alignment vertical="top"/>
    </xf>
    <xf numFmtId="2" fontId="7" fillId="0" borderId="1" xfId="0" applyNumberFormat="1" applyFont="1" applyFill="1" applyBorder="1" applyAlignment="1">
      <alignment horizontal="center" vertical="top"/>
    </xf>
    <xf numFmtId="0" fontId="8" fillId="0" borderId="1" xfId="0" applyFont="1" applyBorder="1" applyAlignment="1">
      <alignment vertical="top"/>
    </xf>
    <xf numFmtId="0" fontId="5" fillId="0" borderId="1" xfId="0" applyFont="1" applyBorder="1" applyAlignment="1">
      <alignment vertical="top"/>
    </xf>
    <xf numFmtId="0" fontId="5" fillId="0" borderId="3" xfId="0" applyFont="1" applyBorder="1" applyAlignment="1">
      <alignment vertical="top"/>
    </xf>
    <xf numFmtId="0" fontId="5" fillId="0" borderId="0" xfId="0" applyFont="1" applyBorder="1" applyAlignment="1">
      <alignment vertical="top"/>
    </xf>
    <xf numFmtId="169" fontId="4" fillId="2" borderId="5" xfId="1" applyNumberFormat="1" applyFont="1" applyFill="1" applyBorder="1" applyAlignment="1">
      <alignment horizontal="center" vertical="center"/>
    </xf>
    <xf numFmtId="169" fontId="12" fillId="2" borderId="1" xfId="1" applyNumberFormat="1" applyFont="1" applyFill="1" applyBorder="1" applyAlignment="1">
      <alignment vertical="center"/>
    </xf>
    <xf numFmtId="169" fontId="3" fillId="0" borderId="0" xfId="1" applyNumberFormat="1" applyFont="1" applyAlignment="1">
      <alignment vertical="top"/>
    </xf>
    <xf numFmtId="168" fontId="4" fillId="2" borderId="2" xfId="5" applyNumberFormat="1" applyFont="1" applyFill="1" applyBorder="1" applyAlignment="1">
      <alignment horizontal="center" vertical="top"/>
    </xf>
    <xf numFmtId="2" fontId="7" fillId="0" borderId="2" xfId="0" applyNumberFormat="1" applyFont="1" applyFill="1" applyBorder="1" applyAlignment="1">
      <alignment horizontal="center" vertical="center"/>
    </xf>
    <xf numFmtId="168" fontId="4" fillId="2" borderId="4" xfId="5" applyNumberFormat="1" applyFont="1" applyFill="1" applyBorder="1" applyAlignment="1">
      <alignment horizontal="center" vertical="top"/>
    </xf>
    <xf numFmtId="0" fontId="10" fillId="0" borderId="0" xfId="0" applyFont="1" applyAlignment="1"/>
    <xf numFmtId="0" fontId="10" fillId="0" borderId="0" xfId="0" applyFont="1"/>
    <xf numFmtId="164" fontId="5" fillId="0" borderId="6" xfId="7" applyFont="1" applyFill="1" applyBorder="1" applyAlignment="1">
      <alignment horizontal="center" vertical="center" wrapText="1"/>
    </xf>
    <xf numFmtId="164" fontId="5" fillId="0" borderId="1" xfId="7" applyFont="1" applyFill="1" applyBorder="1" applyAlignment="1">
      <alignment horizontal="center" vertical="center" wrapText="1"/>
    </xf>
    <xf numFmtId="165" fontId="4" fillId="2" borderId="7" xfId="1" applyFont="1" applyFill="1" applyBorder="1" applyAlignment="1">
      <alignment horizontal="center" vertical="top"/>
    </xf>
    <xf numFmtId="165" fontId="4" fillId="2" borderId="3" xfId="1" applyFont="1" applyFill="1" applyBorder="1" applyAlignment="1">
      <alignment horizontal="center" vertical="top"/>
    </xf>
    <xf numFmtId="169" fontId="4" fillId="2" borderId="9" xfId="1" applyNumberFormat="1" applyFont="1" applyFill="1" applyBorder="1" applyAlignment="1">
      <alignment horizontal="center" vertical="center"/>
    </xf>
    <xf numFmtId="168" fontId="4" fillId="0" borderId="10" xfId="5" applyNumberFormat="1" applyFont="1" applyFill="1" applyBorder="1" applyAlignment="1">
      <alignment horizontal="center" vertical="top"/>
    </xf>
    <xf numFmtId="0" fontId="5" fillId="0" borderId="6" xfId="0" applyFont="1" applyFill="1" applyBorder="1" applyAlignment="1">
      <alignment horizontal="left" vertical="top" wrapText="1"/>
    </xf>
    <xf numFmtId="0" fontId="5" fillId="0" borderId="6" xfId="0" applyFont="1" applyFill="1" applyBorder="1" applyAlignment="1">
      <alignment vertical="center" wrapText="1"/>
    </xf>
    <xf numFmtId="0" fontId="5" fillId="0" borderId="6" xfId="0" applyFont="1" applyFill="1" applyBorder="1" applyAlignment="1">
      <alignment horizontal="center" vertical="center" wrapText="1"/>
    </xf>
    <xf numFmtId="164" fontId="5" fillId="0" borderId="11" xfId="7" applyFont="1" applyFill="1" applyBorder="1" applyAlignment="1">
      <alignment horizontal="center" vertical="center" wrapText="1"/>
    </xf>
    <xf numFmtId="168" fontId="4" fillId="0" borderId="12" xfId="5" applyNumberFormat="1" applyFont="1" applyFill="1" applyBorder="1" applyAlignment="1">
      <alignment horizontal="center" vertical="top"/>
    </xf>
    <xf numFmtId="164" fontId="5" fillId="0" borderId="13" xfId="7" applyFont="1" applyFill="1" applyBorder="1" applyAlignment="1">
      <alignment horizontal="center" vertical="center" wrapText="1"/>
    </xf>
    <xf numFmtId="165" fontId="4" fillId="2" borderId="17" xfId="1" applyFont="1" applyFill="1" applyBorder="1" applyAlignment="1">
      <alignment horizontal="center" vertical="top"/>
    </xf>
    <xf numFmtId="169" fontId="4" fillId="2" borderId="19" xfId="1" applyNumberFormat="1" applyFont="1" applyFill="1" applyBorder="1" applyAlignment="1">
      <alignment horizontal="center" vertical="center"/>
    </xf>
    <xf numFmtId="169" fontId="4" fillId="2" borderId="20" xfId="1" applyNumberFormat="1" applyFont="1" applyFill="1" applyBorder="1" applyAlignment="1">
      <alignment horizontal="center" vertical="center"/>
    </xf>
    <xf numFmtId="164" fontId="5" fillId="0" borderId="21" xfId="7" applyFont="1" applyFill="1" applyBorder="1" applyAlignment="1">
      <alignment horizontal="center" vertical="center" wrapText="1"/>
    </xf>
    <xf numFmtId="164" fontId="8" fillId="3" borderId="8" xfId="0" applyNumberFormat="1" applyFont="1" applyFill="1" applyBorder="1" applyAlignment="1">
      <alignment horizontal="center" vertical="center"/>
    </xf>
    <xf numFmtId="168" fontId="4" fillId="0" borderId="22" xfId="5" applyNumberFormat="1" applyFont="1" applyFill="1" applyBorder="1" applyAlignment="1">
      <alignment horizontal="center" vertical="top"/>
    </xf>
    <xf numFmtId="0" fontId="5" fillId="0" borderId="7" xfId="0" applyFont="1" applyFill="1" applyBorder="1" applyAlignment="1">
      <alignment horizontal="left" vertical="top" wrapText="1"/>
    </xf>
    <xf numFmtId="0" fontId="5" fillId="0" borderId="7" xfId="0" applyFont="1" applyFill="1" applyBorder="1" applyAlignment="1">
      <alignment vertical="center" wrapText="1"/>
    </xf>
    <xf numFmtId="0" fontId="5" fillId="0" borderId="7" xfId="0" applyFont="1" applyFill="1" applyBorder="1" applyAlignment="1">
      <alignment horizontal="center" vertical="center" wrapText="1"/>
    </xf>
    <xf numFmtId="164" fontId="5" fillId="0" borderId="7" xfId="7" applyFont="1" applyFill="1" applyBorder="1" applyAlignment="1">
      <alignment horizontal="center" vertical="center" wrapText="1"/>
    </xf>
    <xf numFmtId="0" fontId="5" fillId="3" borderId="18" xfId="0" applyFont="1" applyFill="1" applyBorder="1" applyAlignment="1">
      <alignment vertical="center"/>
    </xf>
    <xf numFmtId="0" fontId="7" fillId="3" borderId="18" xfId="0" applyFont="1" applyFill="1" applyBorder="1" applyAlignment="1">
      <alignment horizontal="center" vertical="center"/>
    </xf>
    <xf numFmtId="0" fontId="7" fillId="3" borderId="20" xfId="0" applyFont="1" applyFill="1" applyBorder="1" applyAlignment="1">
      <alignment horizontal="center" vertical="center"/>
    </xf>
    <xf numFmtId="165" fontId="4" fillId="2" borderId="23" xfId="1" applyFont="1" applyFill="1" applyBorder="1" applyAlignment="1">
      <alignment horizontal="center" vertical="top"/>
    </xf>
    <xf numFmtId="3" fontId="3" fillId="0" borderId="10" xfId="3" applyNumberFormat="1" applyFont="1" applyBorder="1" applyAlignment="1">
      <alignment horizontal="center" vertical="top"/>
    </xf>
    <xf numFmtId="3" fontId="3" fillId="0" borderId="12" xfId="3" applyNumberFormat="1" applyFont="1" applyBorder="1" applyAlignment="1">
      <alignment horizontal="center" vertical="top"/>
    </xf>
    <xf numFmtId="3" fontId="3" fillId="0" borderId="14" xfId="3" applyNumberFormat="1" applyFont="1" applyBorder="1" applyAlignment="1">
      <alignment horizontal="center" vertical="top"/>
    </xf>
    <xf numFmtId="0" fontId="5" fillId="0" borderId="15" xfId="0" applyFont="1" applyFill="1" applyBorder="1" applyAlignment="1">
      <alignment horizontal="left" vertical="top" wrapText="1"/>
    </xf>
    <xf numFmtId="0" fontId="5" fillId="0" borderId="15" xfId="0" applyFont="1" applyFill="1" applyBorder="1" applyAlignment="1">
      <alignment horizontal="center" vertical="center" wrapText="1"/>
    </xf>
    <xf numFmtId="164" fontId="5" fillId="0" borderId="15" xfId="7" applyFont="1" applyFill="1" applyBorder="1" applyAlignment="1">
      <alignment horizontal="center" vertical="center" wrapText="1"/>
    </xf>
    <xf numFmtId="164" fontId="5" fillId="0" borderId="16" xfId="7" applyFont="1" applyFill="1" applyBorder="1" applyAlignment="1">
      <alignment horizontal="center" vertical="center" wrapText="1"/>
    </xf>
    <xf numFmtId="4" fontId="3" fillId="0" borderId="10" xfId="3" applyNumberFormat="1" applyFont="1" applyBorder="1" applyAlignment="1">
      <alignment horizontal="center" vertical="top"/>
    </xf>
    <xf numFmtId="169" fontId="0" fillId="0" borderId="6" xfId="1" applyNumberFormat="1" applyFont="1" applyBorder="1" applyAlignment="1">
      <alignment vertical="center" wrapText="1"/>
    </xf>
    <xf numFmtId="4" fontId="3" fillId="0" borderId="14" xfId="3" applyNumberFormat="1" applyFont="1" applyBorder="1" applyAlignment="1">
      <alignment horizontal="center" vertical="top"/>
    </xf>
    <xf numFmtId="0" fontId="5" fillId="0" borderId="15" xfId="0" applyFont="1" applyFill="1" applyBorder="1" applyAlignment="1">
      <alignment vertical="center" wrapText="1"/>
    </xf>
    <xf numFmtId="0" fontId="5" fillId="3" borderId="25" xfId="0" applyFont="1" applyFill="1" applyBorder="1" applyAlignment="1">
      <alignment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164" fontId="8" fillId="3" borderId="27" xfId="0" applyNumberFormat="1" applyFont="1" applyFill="1" applyBorder="1" applyAlignment="1">
      <alignment horizontal="center" vertical="center"/>
    </xf>
    <xf numFmtId="2" fontId="7" fillId="0" borderId="10" xfId="0" applyNumberFormat="1" applyFont="1" applyFill="1" applyBorder="1" applyAlignment="1">
      <alignment horizontal="center" vertical="top"/>
    </xf>
    <xf numFmtId="0" fontId="5" fillId="0" borderId="6" xfId="0" applyFont="1" applyFill="1" applyBorder="1" applyAlignment="1">
      <alignment horizontal="center" vertical="center"/>
    </xf>
    <xf numFmtId="2" fontId="7" fillId="0" borderId="12" xfId="0" applyNumberFormat="1" applyFont="1" applyFill="1" applyBorder="1" applyAlignment="1">
      <alignment horizontal="center" vertical="top"/>
    </xf>
    <xf numFmtId="2" fontId="7" fillId="0" borderId="14" xfId="0" applyNumberFormat="1" applyFont="1" applyFill="1" applyBorder="1" applyAlignment="1">
      <alignment horizontal="center" vertical="top"/>
    </xf>
    <xf numFmtId="166" fontId="5" fillId="0" borderId="15" xfId="1" applyNumberFormat="1" applyFont="1" applyFill="1" applyBorder="1" applyAlignment="1">
      <alignment horizontal="left" vertical="top" wrapText="1"/>
    </xf>
    <xf numFmtId="0" fontId="5" fillId="0" borderId="15" xfId="0" applyFont="1" applyFill="1" applyBorder="1" applyAlignment="1">
      <alignment horizontal="center" vertical="center"/>
    </xf>
    <xf numFmtId="2" fontId="5" fillId="0" borderId="15" xfId="0" applyNumberFormat="1" applyFont="1" applyFill="1" applyBorder="1" applyAlignment="1">
      <alignment horizontal="center" vertical="center"/>
    </xf>
    <xf numFmtId="0" fontId="7" fillId="0" borderId="6" xfId="0" applyFont="1" applyBorder="1" applyAlignment="1">
      <alignment horizontal="center" vertical="center"/>
    </xf>
    <xf numFmtId="2" fontId="7" fillId="0" borderId="6" xfId="0" applyNumberFormat="1" applyFont="1" applyFill="1" applyBorder="1" applyAlignment="1">
      <alignment horizontal="center" vertical="center"/>
    </xf>
    <xf numFmtId="169" fontId="0" fillId="0" borderId="11" xfId="1" applyNumberFormat="1" applyFont="1" applyBorder="1" applyAlignment="1">
      <alignment vertical="center" wrapText="1"/>
    </xf>
    <xf numFmtId="0" fontId="5" fillId="0" borderId="6" xfId="0" applyFont="1" applyFill="1" applyBorder="1" applyAlignment="1">
      <alignment vertical="top" wrapText="1"/>
    </xf>
    <xf numFmtId="164" fontId="12" fillId="2" borderId="1" xfId="7" applyFont="1" applyFill="1" applyBorder="1" applyAlignment="1">
      <alignment vertical="center"/>
    </xf>
    <xf numFmtId="9" fontId="3" fillId="0" borderId="1" xfId="6" applyFont="1" applyBorder="1" applyAlignment="1">
      <alignment horizontal="center" vertical="center"/>
    </xf>
    <xf numFmtId="164" fontId="3" fillId="0" borderId="1" xfId="7" applyFont="1" applyBorder="1" applyAlignment="1">
      <alignment vertical="center"/>
    </xf>
    <xf numFmtId="0" fontId="3" fillId="0" borderId="10" xfId="3" applyFont="1" applyBorder="1" applyAlignment="1">
      <alignment horizontal="center" vertical="center"/>
    </xf>
    <xf numFmtId="0" fontId="7" fillId="0" borderId="6" xfId="0" applyFont="1" applyBorder="1" applyAlignment="1">
      <alignment horizontal="left" vertical="top" wrapText="1"/>
    </xf>
    <xf numFmtId="0" fontId="3" fillId="0" borderId="12" xfId="3" applyFont="1" applyBorder="1" applyAlignment="1">
      <alignment horizontal="center" vertical="center"/>
    </xf>
    <xf numFmtId="0" fontId="3" fillId="0" borderId="14" xfId="3" applyFont="1" applyBorder="1" applyAlignment="1">
      <alignment horizontal="center" vertical="center"/>
    </xf>
    <xf numFmtId="0" fontId="7" fillId="0" borderId="15" xfId="0" applyFont="1" applyBorder="1" applyAlignment="1">
      <alignment horizontal="left" vertical="top" wrapText="1"/>
    </xf>
    <xf numFmtId="0" fontId="7" fillId="0" borderId="15" xfId="0" applyFont="1" applyBorder="1" applyAlignment="1">
      <alignment horizontal="center" vertical="center"/>
    </xf>
    <xf numFmtId="2" fontId="7" fillId="0" borderId="15" xfId="0" applyNumberFormat="1" applyFont="1" applyFill="1" applyBorder="1" applyAlignment="1">
      <alignment horizontal="center" vertical="center"/>
    </xf>
    <xf numFmtId="165" fontId="4" fillId="2" borderId="7" xfId="1" applyFont="1" applyFill="1" applyBorder="1" applyAlignment="1">
      <alignment vertical="center"/>
    </xf>
    <xf numFmtId="170" fontId="3" fillId="0" borderId="0" xfId="3" applyNumberFormat="1" applyFont="1" applyAlignment="1">
      <alignment vertical="top"/>
    </xf>
    <xf numFmtId="0" fontId="15" fillId="0" borderId="1" xfId="0" applyFont="1" applyBorder="1" applyAlignment="1">
      <alignment horizontal="left" vertical="top" wrapText="1"/>
    </xf>
    <xf numFmtId="3" fontId="3" fillId="0" borderId="12" xfId="3" applyNumberFormat="1" applyFont="1" applyFill="1" applyBorder="1" applyAlignment="1">
      <alignment horizontal="center" vertical="top"/>
    </xf>
    <xf numFmtId="0" fontId="7" fillId="0" borderId="1" xfId="0" applyFont="1" applyFill="1" applyBorder="1" applyAlignment="1">
      <alignment horizontal="center" vertical="center"/>
    </xf>
    <xf numFmtId="0" fontId="7" fillId="0" borderId="1" xfId="0" applyFont="1" applyFill="1" applyBorder="1" applyAlignment="1">
      <alignment horizontal="justify" vertical="top" wrapText="1"/>
    </xf>
    <xf numFmtId="0" fontId="14" fillId="0" borderId="0" xfId="0" applyFont="1" applyFill="1"/>
    <xf numFmtId="0" fontId="14" fillId="0" borderId="1" xfId="0" applyFont="1" applyBorder="1" applyAlignment="1">
      <alignment horizontal="center" vertical="center" wrapText="1"/>
    </xf>
    <xf numFmtId="0" fontId="16" fillId="0" borderId="1" xfId="0" applyFont="1" applyBorder="1" applyAlignment="1">
      <alignment vertical="center" wrapText="1"/>
    </xf>
    <xf numFmtId="0" fontId="14" fillId="0" borderId="1" xfId="0" applyFont="1" applyBorder="1" applyAlignment="1">
      <alignment vertical="center" wrapText="1"/>
    </xf>
    <xf numFmtId="0" fontId="7" fillId="0" borderId="1" xfId="0" applyFont="1" applyBorder="1" applyAlignment="1">
      <alignment vertical="top" wrapText="1"/>
    </xf>
    <xf numFmtId="0" fontId="6" fillId="3" borderId="24" xfId="0" applyFont="1" applyFill="1" applyBorder="1" applyAlignment="1">
      <alignment horizontal="center" vertical="top"/>
    </xf>
    <xf numFmtId="0" fontId="6" fillId="3" borderId="25" xfId="0" applyFont="1" applyFill="1" applyBorder="1" applyAlignment="1">
      <alignment horizontal="center" vertical="top"/>
    </xf>
    <xf numFmtId="0" fontId="13" fillId="0" borderId="0" xfId="0" applyFont="1" applyAlignment="1">
      <alignment horizontal="center" vertical="center"/>
    </xf>
    <xf numFmtId="0" fontId="12" fillId="0" borderId="0" xfId="0" applyFont="1" applyAlignment="1">
      <alignment horizontal="left" vertical="center"/>
    </xf>
    <xf numFmtId="168" fontId="4" fillId="2" borderId="18" xfId="5" applyNumberFormat="1" applyFont="1" applyFill="1" applyBorder="1" applyAlignment="1">
      <alignment horizontal="center" vertical="top"/>
    </xf>
    <xf numFmtId="0" fontId="6" fillId="3" borderId="17" xfId="0" applyFont="1" applyFill="1" applyBorder="1" applyAlignment="1">
      <alignment horizontal="center" vertical="top"/>
    </xf>
    <xf numFmtId="0" fontId="6" fillId="3" borderId="18" xfId="0" applyFont="1" applyFill="1" applyBorder="1" applyAlignment="1">
      <alignment horizontal="center" vertical="top"/>
    </xf>
    <xf numFmtId="168" fontId="4" fillId="2" borderId="23" xfId="5" applyNumberFormat="1" applyFont="1" applyFill="1" applyBorder="1" applyAlignment="1">
      <alignment horizontal="center" vertical="top"/>
    </xf>
    <xf numFmtId="168" fontId="4" fillId="2" borderId="7" xfId="5" applyNumberFormat="1" applyFont="1" applyFill="1" applyBorder="1" applyAlignment="1">
      <alignment horizontal="center" vertical="top"/>
    </xf>
    <xf numFmtId="168" fontId="4" fillId="2" borderId="3" xfId="5" applyNumberFormat="1" applyFont="1" applyFill="1" applyBorder="1" applyAlignment="1">
      <alignment horizontal="center" vertical="top"/>
    </xf>
    <xf numFmtId="0" fontId="17" fillId="0" borderId="2" xfId="0" applyFont="1" applyFill="1" applyBorder="1" applyAlignment="1">
      <alignment horizontal="center" vertical="center" wrapText="1"/>
    </xf>
    <xf numFmtId="0" fontId="14" fillId="0" borderId="2" xfId="0" applyFont="1" applyBorder="1" applyAlignment="1">
      <alignment horizontal="justify" vertical="top" wrapText="1"/>
    </xf>
    <xf numFmtId="20" fontId="14" fillId="0" borderId="2" xfId="0" applyNumberFormat="1" applyFont="1" applyBorder="1" applyAlignment="1">
      <alignment horizontal="justify" vertical="top" wrapText="1"/>
    </xf>
    <xf numFmtId="0" fontId="0" fillId="0" borderId="0" xfId="0" applyAlignment="1">
      <alignment horizontal="justify" vertical="top" wrapText="1"/>
    </xf>
    <xf numFmtId="0" fontId="18" fillId="0" borderId="0" xfId="0" applyFont="1" applyAlignment="1">
      <alignment horizontal="center" vertical="center"/>
    </xf>
    <xf numFmtId="0" fontId="17" fillId="0" borderId="28" xfId="0" applyFont="1" applyFill="1" applyBorder="1" applyAlignment="1">
      <alignment horizontal="center" vertical="center" wrapText="1"/>
    </xf>
    <xf numFmtId="0" fontId="18" fillId="0" borderId="1" xfId="0" applyFont="1" applyBorder="1" applyAlignment="1">
      <alignment horizontal="center" vertical="center"/>
    </xf>
    <xf numFmtId="0" fontId="0" fillId="0" borderId="1" xfId="0" applyBorder="1"/>
    <xf numFmtId="0" fontId="14" fillId="4" borderId="2"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0" borderId="7" xfId="0" applyFont="1" applyBorder="1" applyAlignment="1">
      <alignment horizontal="left" vertical="center" wrapText="1"/>
    </xf>
    <xf numFmtId="0" fontId="14" fillId="0" borderId="23" xfId="0" applyFont="1" applyBorder="1" applyAlignment="1">
      <alignment horizontal="left" vertical="center" wrapText="1"/>
    </xf>
    <xf numFmtId="0" fontId="14" fillId="0" borderId="3" xfId="0" applyFont="1" applyBorder="1" applyAlignment="1">
      <alignment horizontal="left" vertical="center" wrapText="1"/>
    </xf>
    <xf numFmtId="0" fontId="18" fillId="0" borderId="29" xfId="0" applyFont="1" applyBorder="1" applyAlignment="1">
      <alignment horizontal="center"/>
    </xf>
    <xf numFmtId="0" fontId="18" fillId="0" borderId="0" xfId="0" applyFont="1"/>
    <xf numFmtId="0" fontId="15" fillId="0" borderId="2" xfId="0" applyFont="1" applyBorder="1" applyAlignment="1">
      <alignment vertical="top" wrapText="1" indent="3"/>
    </xf>
    <xf numFmtId="0" fontId="18" fillId="0" borderId="1" xfId="0" applyFont="1" applyBorder="1"/>
    <xf numFmtId="0" fontId="7" fillId="0" borderId="0" xfId="0" applyFont="1"/>
    <xf numFmtId="0" fontId="7" fillId="0" borderId="30" xfId="0" applyFont="1" applyBorder="1" applyAlignment="1">
      <alignment horizontal="center"/>
    </xf>
    <xf numFmtId="0" fontId="7" fillId="0" borderId="31" xfId="0" applyFont="1" applyBorder="1" applyAlignment="1">
      <alignment horizontal="center"/>
    </xf>
    <xf numFmtId="0" fontId="7" fillId="0" borderId="32" xfId="0" applyFont="1" applyBorder="1" applyAlignment="1">
      <alignment horizontal="center"/>
    </xf>
    <xf numFmtId="0" fontId="19" fillId="0" borderId="30" xfId="0" applyFont="1" applyBorder="1" applyAlignment="1">
      <alignment horizontal="center" vertical="center"/>
    </xf>
    <xf numFmtId="0" fontId="19" fillId="0" borderId="31" xfId="0" applyFont="1" applyBorder="1" applyAlignment="1">
      <alignment horizontal="center" vertical="center"/>
    </xf>
    <xf numFmtId="0" fontId="19" fillId="0" borderId="32" xfId="0" applyFont="1" applyBorder="1" applyAlignment="1">
      <alignment horizontal="center" vertical="center"/>
    </xf>
    <xf numFmtId="0" fontId="18" fillId="0" borderId="30" xfId="0" applyFont="1" applyBorder="1"/>
    <xf numFmtId="0" fontId="18" fillId="0" borderId="32" xfId="0" applyFont="1" applyBorder="1"/>
    <xf numFmtId="0" fontId="7" fillId="0" borderId="33" xfId="0" applyFont="1" applyBorder="1" applyAlignment="1">
      <alignment horizontal="center"/>
    </xf>
    <xf numFmtId="0" fontId="7" fillId="0" borderId="0" xfId="0" applyFont="1" applyBorder="1" applyAlignment="1">
      <alignment horizontal="center"/>
    </xf>
    <xf numFmtId="0" fontId="7" fillId="0" borderId="34" xfId="0" applyFont="1" applyBorder="1" applyAlignment="1">
      <alignment horizontal="center"/>
    </xf>
    <xf numFmtId="0" fontId="19" fillId="0" borderId="33" xfId="0" applyFont="1" applyBorder="1" applyAlignment="1">
      <alignment horizontal="center" vertical="center"/>
    </xf>
    <xf numFmtId="0" fontId="19" fillId="0" borderId="0" xfId="0" applyFont="1" applyBorder="1" applyAlignment="1">
      <alignment horizontal="center" vertical="center"/>
    </xf>
    <xf numFmtId="0" fontId="19" fillId="0" borderId="34" xfId="0" applyFont="1" applyBorder="1" applyAlignment="1">
      <alignment horizontal="center" vertical="center"/>
    </xf>
    <xf numFmtId="0" fontId="0" fillId="0" borderId="33" xfId="0" applyFont="1" applyBorder="1" applyAlignment="1">
      <alignment horizontal="left"/>
    </xf>
    <xf numFmtId="0" fontId="0" fillId="0" borderId="34" xfId="0" applyFont="1" applyBorder="1" applyAlignment="1">
      <alignment horizontal="left"/>
    </xf>
    <xf numFmtId="0" fontId="18" fillId="0" borderId="33" xfId="0" applyFont="1" applyBorder="1" applyAlignment="1">
      <alignment horizontal="left"/>
    </xf>
    <xf numFmtId="0" fontId="18" fillId="0" borderId="34" xfId="0" applyFont="1" applyBorder="1" applyAlignment="1">
      <alignment horizontal="left"/>
    </xf>
    <xf numFmtId="0" fontId="7" fillId="0" borderId="35" xfId="0" applyFont="1" applyBorder="1" applyAlignment="1">
      <alignment horizontal="center"/>
    </xf>
    <xf numFmtId="0" fontId="7" fillId="0" borderId="36" xfId="0" applyFont="1" applyBorder="1" applyAlignment="1">
      <alignment horizontal="center"/>
    </xf>
    <xf numFmtId="0" fontId="7" fillId="0" borderId="37" xfId="0" applyFont="1" applyBorder="1" applyAlignment="1">
      <alignment horizontal="center"/>
    </xf>
    <xf numFmtId="0" fontId="19" fillId="0" borderId="35" xfId="0" applyFont="1" applyBorder="1" applyAlignment="1">
      <alignment horizontal="center" vertical="center"/>
    </xf>
    <xf numFmtId="0" fontId="19" fillId="0" borderId="36" xfId="0" applyFont="1" applyBorder="1" applyAlignment="1">
      <alignment horizontal="center" vertical="center"/>
    </xf>
    <xf numFmtId="0" fontId="19" fillId="0" borderId="37" xfId="0" applyFont="1" applyBorder="1" applyAlignment="1">
      <alignment horizontal="center" vertical="center"/>
    </xf>
    <xf numFmtId="0" fontId="0" fillId="0" borderId="35" xfId="0" applyFont="1" applyBorder="1" applyAlignment="1">
      <alignment horizontal="left"/>
    </xf>
    <xf numFmtId="0" fontId="0" fillId="0" borderId="37" xfId="0" applyFont="1" applyBorder="1" applyAlignment="1">
      <alignment horizontal="left"/>
    </xf>
    <xf numFmtId="0" fontId="0"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3" fillId="0" borderId="0" xfId="0" applyFont="1"/>
    <xf numFmtId="0" fontId="20" fillId="0" borderId="38" xfId="0" applyFont="1" applyFill="1" applyBorder="1" applyAlignment="1">
      <alignment horizontal="center" vertical="center"/>
    </xf>
    <xf numFmtId="0" fontId="20" fillId="0" borderId="39" xfId="0" applyFont="1" applyFill="1" applyBorder="1" applyAlignment="1">
      <alignment horizontal="center" vertical="center"/>
    </xf>
    <xf numFmtId="0" fontId="20" fillId="0" borderId="40"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40" xfId="0" applyFont="1" applyFill="1" applyBorder="1" applyAlignment="1">
      <alignment horizontal="left" vertical="center" wrapText="1"/>
    </xf>
    <xf numFmtId="0" fontId="20"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12" fillId="0" borderId="0" xfId="0" applyFont="1"/>
    <xf numFmtId="0" fontId="4" fillId="0" borderId="0" xfId="0" applyFont="1" applyFill="1" applyBorder="1" applyAlignment="1">
      <alignment horizontal="center" vertical="center"/>
    </xf>
    <xf numFmtId="0" fontId="8" fillId="5" borderId="41" xfId="0" applyFont="1" applyFill="1" applyBorder="1" applyAlignment="1">
      <alignment horizontal="center" vertical="center" wrapText="1"/>
    </xf>
    <xf numFmtId="0" fontId="8" fillId="5" borderId="41" xfId="0" applyFont="1" applyFill="1" applyBorder="1" applyAlignment="1">
      <alignment horizontal="center" vertical="center"/>
    </xf>
    <xf numFmtId="0" fontId="8" fillId="0" borderId="0" xfId="0" applyFont="1"/>
    <xf numFmtId="0" fontId="8" fillId="5" borderId="42" xfId="0" applyFont="1" applyFill="1" applyBorder="1" applyAlignment="1">
      <alignment horizontal="center" vertical="center" wrapText="1"/>
    </xf>
    <xf numFmtId="0" fontId="8" fillId="5" borderId="42" xfId="0" applyFont="1" applyFill="1" applyBorder="1" applyAlignment="1">
      <alignment horizontal="center" vertical="center"/>
    </xf>
    <xf numFmtId="0" fontId="8" fillId="0" borderId="43" xfId="0" applyFont="1" applyBorder="1" applyAlignment="1">
      <alignment horizontal="center" vertical="center"/>
    </xf>
    <xf numFmtId="0" fontId="18" fillId="6" borderId="41" xfId="0" applyFont="1" applyFill="1" applyBorder="1" applyAlignment="1">
      <alignment horizontal="center" vertical="center" textRotation="90"/>
    </xf>
    <xf numFmtId="0" fontId="7" fillId="0" borderId="43" xfId="0" applyFont="1" applyBorder="1" applyAlignment="1">
      <alignment horizontal="center" vertical="center"/>
    </xf>
    <xf numFmtId="0" fontId="7" fillId="0" borderId="43" xfId="0" applyFont="1" applyBorder="1" applyAlignment="1">
      <alignment vertical="center" wrapText="1"/>
    </xf>
    <xf numFmtId="0" fontId="7" fillId="0" borderId="43" xfId="0" applyFont="1" applyBorder="1" applyAlignment="1">
      <alignment horizontal="center" vertical="center" wrapText="1"/>
    </xf>
    <xf numFmtId="0" fontId="7" fillId="0" borderId="43" xfId="1" applyNumberFormat="1" applyFont="1" applyFill="1" applyBorder="1" applyAlignment="1">
      <alignment horizontal="center" vertical="center"/>
    </xf>
    <xf numFmtId="0" fontId="7" fillId="0" borderId="43" xfId="0" applyFont="1" applyFill="1" applyBorder="1" applyAlignment="1">
      <alignment horizontal="center" vertical="center"/>
    </xf>
    <xf numFmtId="0" fontId="18" fillId="6" borderId="44" xfId="0" applyFont="1" applyFill="1" applyBorder="1" applyAlignment="1">
      <alignment horizontal="center" vertical="center" textRotation="90"/>
    </xf>
    <xf numFmtId="0" fontId="7" fillId="0" borderId="43" xfId="0" applyFont="1" applyFill="1" applyBorder="1" applyAlignment="1">
      <alignment vertical="center" wrapText="1"/>
    </xf>
    <xf numFmtId="0" fontId="7" fillId="0" borderId="43" xfId="1" applyNumberFormat="1" applyFont="1" applyFill="1" applyBorder="1" applyAlignment="1">
      <alignment horizontal="center" vertical="center" wrapText="1"/>
    </xf>
    <xf numFmtId="0" fontId="7" fillId="0" borderId="43" xfId="0" applyFont="1" applyBorder="1" applyAlignment="1">
      <alignment horizontal="left" vertical="center" wrapText="1"/>
    </xf>
    <xf numFmtId="0" fontId="18" fillId="6" borderId="42" xfId="0" applyFont="1" applyFill="1" applyBorder="1" applyAlignment="1">
      <alignment horizontal="center" vertical="center" textRotation="90"/>
    </xf>
    <xf numFmtId="0" fontId="18" fillId="7" borderId="41" xfId="0" applyFont="1" applyFill="1" applyBorder="1" applyAlignment="1">
      <alignment horizontal="center" vertical="center" textRotation="90"/>
    </xf>
    <xf numFmtId="0" fontId="18" fillId="7" borderId="44" xfId="0" applyFont="1" applyFill="1" applyBorder="1" applyAlignment="1">
      <alignment horizontal="center" vertical="center" textRotation="90"/>
    </xf>
    <xf numFmtId="0" fontId="7" fillId="0" borderId="43" xfId="0" applyFont="1" applyFill="1" applyBorder="1" applyAlignment="1">
      <alignment horizontal="center" vertical="center" wrapText="1"/>
    </xf>
    <xf numFmtId="0" fontId="7" fillId="0" borderId="40" xfId="0" applyFont="1" applyBorder="1" applyAlignment="1">
      <alignment vertical="center" wrapText="1"/>
    </xf>
    <xf numFmtId="0" fontId="18" fillId="0" borderId="41" xfId="0" applyFont="1" applyBorder="1" applyAlignment="1">
      <alignment horizontal="center" vertical="center" textRotation="90"/>
    </xf>
    <xf numFmtId="49" fontId="7" fillId="0" borderId="43" xfId="0" applyNumberFormat="1" applyFont="1" applyFill="1" applyBorder="1" applyAlignment="1">
      <alignment horizontal="center" vertical="center" wrapText="1"/>
    </xf>
    <xf numFmtId="0" fontId="18" fillId="0" borderId="44" xfId="0" applyFont="1" applyBorder="1" applyAlignment="1">
      <alignment horizontal="center" vertical="center" textRotation="90"/>
    </xf>
    <xf numFmtId="0" fontId="18" fillId="0" borderId="42" xfId="0" applyFont="1" applyBorder="1" applyAlignment="1">
      <alignment horizontal="center" vertical="center" textRotation="90"/>
    </xf>
    <xf numFmtId="0" fontId="18" fillId="7" borderId="43" xfId="0" applyFont="1" applyFill="1" applyBorder="1" applyAlignment="1">
      <alignment horizontal="center" vertical="center" textRotation="90"/>
    </xf>
    <xf numFmtId="0" fontId="8" fillId="8" borderId="43" xfId="0" applyFont="1" applyFill="1" applyBorder="1" applyAlignment="1">
      <alignment horizontal="center" vertical="center"/>
    </xf>
    <xf numFmtId="0" fontId="8" fillId="0" borderId="0" xfId="0" applyFont="1" applyBorder="1" applyAlignment="1">
      <alignment horizontal="center" vertical="center"/>
    </xf>
    <xf numFmtId="0" fontId="18" fillId="0" borderId="0" xfId="0" applyFont="1" applyFill="1" applyBorder="1" applyAlignment="1">
      <alignment horizontal="center" vertical="center" textRotation="90"/>
    </xf>
    <xf numFmtId="0" fontId="7" fillId="0" borderId="0" xfId="0" applyFont="1" applyBorder="1" applyAlignment="1">
      <alignment horizontal="center" vertical="center" wrapText="1"/>
    </xf>
    <xf numFmtId="0" fontId="7" fillId="0" borderId="0" xfId="0" applyFont="1" applyFill="1" applyBorder="1" applyAlignment="1">
      <alignment horizontal="center" vertical="center"/>
    </xf>
    <xf numFmtId="0" fontId="7" fillId="0" borderId="0" xfId="0" applyFont="1" applyBorder="1" applyAlignment="1">
      <alignment horizontal="center" vertical="center"/>
    </xf>
    <xf numFmtId="49" fontId="7" fillId="0" borderId="0" xfId="0" applyNumberFormat="1" applyFont="1" applyFill="1" applyBorder="1" applyAlignment="1">
      <alignment horizontal="center" vertical="center" wrapText="1"/>
    </xf>
    <xf numFmtId="0" fontId="7" fillId="0" borderId="0" xfId="1" applyNumberFormat="1" applyFont="1" applyFill="1" applyBorder="1" applyAlignment="1">
      <alignment horizontal="center" vertical="center"/>
    </xf>
    <xf numFmtId="0" fontId="7" fillId="0" borderId="0" xfId="0" applyFont="1" applyBorder="1" applyAlignment="1">
      <alignment vertical="center" wrapText="1"/>
    </xf>
    <xf numFmtId="0" fontId="12" fillId="0" borderId="0" xfId="0" applyFont="1" applyAlignment="1">
      <alignment vertical="center"/>
    </xf>
    <xf numFmtId="0" fontId="18" fillId="5" borderId="41" xfId="0" applyFont="1" applyFill="1" applyBorder="1" applyAlignment="1">
      <alignment horizontal="center" vertical="center" wrapText="1"/>
    </xf>
    <xf numFmtId="0" fontId="18" fillId="5" borderId="42" xfId="0" applyFont="1" applyFill="1" applyBorder="1" applyAlignment="1">
      <alignment horizontal="center" vertical="center" wrapText="1"/>
    </xf>
    <xf numFmtId="0" fontId="18" fillId="0" borderId="43" xfId="0" applyFont="1" applyBorder="1" applyAlignment="1">
      <alignment horizontal="center" vertical="center" textRotation="90"/>
    </xf>
    <xf numFmtId="0" fontId="7" fillId="0" borderId="0" xfId="0" applyFont="1" applyFill="1"/>
    <xf numFmtId="0" fontId="18" fillId="0" borderId="43" xfId="0" applyFont="1" applyFill="1" applyBorder="1" applyAlignment="1">
      <alignment horizontal="center" vertical="center" textRotation="90"/>
    </xf>
    <xf numFmtId="0" fontId="7" fillId="0" borderId="0" xfId="0" applyFont="1" applyBorder="1"/>
    <xf numFmtId="0" fontId="0" fillId="0" borderId="0" xfId="0" applyFont="1" applyBorder="1" applyAlignment="1">
      <alignment horizontal="center" vertical="center" textRotation="90"/>
    </xf>
    <xf numFmtId="0" fontId="7" fillId="0" borderId="0" xfId="0" applyFont="1" applyFill="1" applyBorder="1" applyAlignment="1">
      <alignment horizontal="center" vertical="center" wrapText="1"/>
    </xf>
    <xf numFmtId="0" fontId="7" fillId="0" borderId="0" xfId="0" applyFont="1" applyBorder="1" applyAlignment="1">
      <alignment vertical="center"/>
    </xf>
    <xf numFmtId="0" fontId="13" fillId="0" borderId="0" xfId="0" applyFont="1" applyBorder="1"/>
    <xf numFmtId="0" fontId="18" fillId="0" borderId="0" xfId="0" applyFont="1" applyBorder="1" applyAlignment="1">
      <alignment horizontal="center" vertical="center" textRotation="90"/>
    </xf>
    <xf numFmtId="0" fontId="0" fillId="0" borderId="0" xfId="0" applyFont="1" applyBorder="1"/>
    <xf numFmtId="0" fontId="8" fillId="9" borderId="38" xfId="0" applyFont="1" applyFill="1" applyBorder="1" applyAlignment="1">
      <alignment horizontal="center" vertical="center"/>
    </xf>
    <xf numFmtId="0" fontId="8" fillId="9" borderId="39" xfId="0" applyFont="1" applyFill="1" applyBorder="1" applyAlignment="1">
      <alignment horizontal="center" vertical="center"/>
    </xf>
    <xf numFmtId="0" fontId="8" fillId="9" borderId="40" xfId="0" applyFont="1" applyFill="1" applyBorder="1" applyAlignment="1">
      <alignment horizontal="center" vertical="center"/>
    </xf>
    <xf numFmtId="0" fontId="21" fillId="7" borderId="43" xfId="0" applyFont="1" applyFill="1" applyBorder="1" applyAlignment="1">
      <alignment horizontal="center" vertical="center" wrapText="1"/>
    </xf>
    <xf numFmtId="0" fontId="8" fillId="9" borderId="43" xfId="0" applyFont="1" applyFill="1" applyBorder="1" applyAlignment="1">
      <alignment horizontal="center" vertical="center"/>
    </xf>
    <xf numFmtId="0" fontId="22" fillId="10" borderId="43" xfId="0" applyFont="1" applyFill="1" applyBorder="1" applyAlignment="1">
      <alignment horizontal="center" vertical="center" wrapText="1"/>
    </xf>
    <xf numFmtId="0" fontId="7" fillId="0" borderId="0" xfId="0" applyFont="1" applyBorder="1" applyAlignment="1">
      <alignment horizontal="center"/>
    </xf>
    <xf numFmtId="0" fontId="8" fillId="10" borderId="43" xfId="0" applyFont="1" applyFill="1" applyBorder="1" applyAlignment="1">
      <alignment horizontal="left" vertical="center"/>
    </xf>
    <xf numFmtId="0" fontId="7" fillId="11" borderId="43" xfId="1" applyNumberFormat="1" applyFont="1" applyFill="1" applyBorder="1" applyAlignment="1">
      <alignment horizontal="center" vertical="center" wrapText="1"/>
    </xf>
    <xf numFmtId="0" fontId="7" fillId="8" borderId="43" xfId="1" applyNumberFormat="1" applyFont="1" applyFill="1" applyBorder="1" applyAlignment="1">
      <alignment horizontal="center" vertical="center" wrapText="1"/>
    </xf>
    <xf numFmtId="0" fontId="7" fillId="12" borderId="43" xfId="1" applyNumberFormat="1" applyFont="1" applyFill="1" applyBorder="1" applyAlignment="1">
      <alignment horizontal="center" vertical="center" wrapText="1"/>
    </xf>
    <xf numFmtId="0" fontId="7" fillId="11" borderId="43" xfId="1" applyNumberFormat="1" applyFont="1" applyFill="1" applyBorder="1" applyAlignment="1">
      <alignment horizontal="center" vertical="center"/>
    </xf>
    <xf numFmtId="0" fontId="7" fillId="8" borderId="43" xfId="1" applyNumberFormat="1" applyFont="1" applyFill="1" applyBorder="1" applyAlignment="1">
      <alignment horizontal="center" vertical="center"/>
    </xf>
    <xf numFmtId="0" fontId="7" fillId="12" borderId="43" xfId="1" applyNumberFormat="1" applyFont="1" applyFill="1" applyBorder="1" applyAlignment="1">
      <alignment horizontal="center" vertical="center"/>
    </xf>
    <xf numFmtId="0" fontId="7" fillId="13" borderId="43" xfId="1" applyNumberFormat="1" applyFont="1" applyFill="1" applyBorder="1" applyAlignment="1">
      <alignment horizontal="center" vertical="center"/>
    </xf>
  </cellXfs>
  <cellStyles count="8">
    <cellStyle name="Excel Built-in Normal" xfId="2"/>
    <cellStyle name="Millares" xfId="1" builtinId="3"/>
    <cellStyle name="Millares 2" xfId="4"/>
    <cellStyle name="Moneda [0]" xfId="7" builtinId="7"/>
    <cellStyle name="Moneda 2" xfId="5"/>
    <cellStyle name="Normal" xfId="0" builtinId="0"/>
    <cellStyle name="Normal 2" xfId="3"/>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editAs="oneCell">
    <xdr:from>
      <xdr:col>2</xdr:col>
      <xdr:colOff>85726</xdr:colOff>
      <xdr:row>3</xdr:row>
      <xdr:rowOff>19051</xdr:rowOff>
    </xdr:from>
    <xdr:to>
      <xdr:col>2</xdr:col>
      <xdr:colOff>1304926</xdr:colOff>
      <xdr:row>3</xdr:row>
      <xdr:rowOff>885825</xdr:rowOff>
    </xdr:to>
    <xdr:pic>
      <xdr:nvPicPr>
        <xdr:cNvPr id="17" name="Imagen 2" descr="Resultado de imagen para mesas plegables para reuniones">
          <a:extLst>
            <a:ext uri="{FF2B5EF4-FFF2-40B4-BE49-F238E27FC236}">
              <a16:creationId xmlns:a16="http://schemas.microsoft.com/office/drawing/2014/main" xmlns="" id="{00000000-0008-0000-0200-000011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306" r="29456"/>
        <a:stretch/>
      </xdr:blipFill>
      <xdr:spPr bwMode="auto">
        <a:xfrm>
          <a:off x="3676651" y="1990726"/>
          <a:ext cx="1219200" cy="866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1885950</xdr:colOff>
      <xdr:row>3</xdr:row>
      <xdr:rowOff>19050</xdr:rowOff>
    </xdr:from>
    <xdr:to>
      <xdr:col>2</xdr:col>
      <xdr:colOff>3162299</xdr:colOff>
      <xdr:row>3</xdr:row>
      <xdr:rowOff>838200</xdr:rowOff>
    </xdr:to>
    <xdr:pic>
      <xdr:nvPicPr>
        <xdr:cNvPr id="18" name="Imagen 3" descr="Resultado de imagen para mesas plegables para reuniones">
          <a:extLst>
            <a:ext uri="{FF2B5EF4-FFF2-40B4-BE49-F238E27FC236}">
              <a16:creationId xmlns:a16="http://schemas.microsoft.com/office/drawing/2014/main" xmlns="" id="{00000000-0008-0000-0200-00001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76875" y="1990725"/>
          <a:ext cx="1276349"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4</xdr:row>
      <xdr:rowOff>266700</xdr:rowOff>
    </xdr:from>
    <xdr:to>
      <xdr:col>2</xdr:col>
      <xdr:colOff>1400175</xdr:colOff>
      <xdr:row>4</xdr:row>
      <xdr:rowOff>266700</xdr:rowOff>
    </xdr:to>
    <xdr:pic>
      <xdr:nvPicPr>
        <xdr:cNvPr id="19" name="Imagen 9" descr="Silla Escritorio Malla Paris con Brazos Negra">
          <a:extLst>
            <a:ext uri="{FF2B5EF4-FFF2-40B4-BE49-F238E27FC236}">
              <a16:creationId xmlns:a16="http://schemas.microsoft.com/office/drawing/2014/main" xmlns="" id="{00000000-0008-0000-0200-00001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543425" y="2562225"/>
          <a:ext cx="1390650" cy="156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1314450</xdr:colOff>
      <xdr:row>4</xdr:row>
      <xdr:rowOff>295275</xdr:rowOff>
    </xdr:from>
    <xdr:to>
      <xdr:col>2</xdr:col>
      <xdr:colOff>2390775</xdr:colOff>
      <xdr:row>4</xdr:row>
      <xdr:rowOff>298450</xdr:rowOff>
    </xdr:to>
    <xdr:pic>
      <xdr:nvPicPr>
        <xdr:cNvPr id="20" name="Imagen 11" descr="Resultado de imagen para sillas operativas">
          <a:extLst>
            <a:ext uri="{FF2B5EF4-FFF2-40B4-BE49-F238E27FC236}">
              <a16:creationId xmlns:a16="http://schemas.microsoft.com/office/drawing/2014/main" xmlns="" id="{00000000-0008-0000-0200-00001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848350" y="2590800"/>
          <a:ext cx="1076325" cy="143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2333625</xdr:colOff>
      <xdr:row>4</xdr:row>
      <xdr:rowOff>409575</xdr:rowOff>
    </xdr:from>
    <xdr:to>
      <xdr:col>2</xdr:col>
      <xdr:colOff>3343274</xdr:colOff>
      <xdr:row>4</xdr:row>
      <xdr:rowOff>412951</xdr:rowOff>
    </xdr:to>
    <xdr:pic>
      <xdr:nvPicPr>
        <xdr:cNvPr id="21" name="Imagen 13" descr="https://www.escoming.com/images/fotos/Sillas%20Elite/Silla%20Zaire%20Gerencial.jpg">
          <a:extLst>
            <a:ext uri="{FF2B5EF4-FFF2-40B4-BE49-F238E27FC236}">
              <a16:creationId xmlns:a16="http://schemas.microsoft.com/office/drawing/2014/main" xmlns="" id="{00000000-0008-0000-0200-000015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867525" y="2705100"/>
          <a:ext cx="1009649" cy="1432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28575</xdr:colOff>
      <xdr:row>5</xdr:row>
      <xdr:rowOff>28575</xdr:rowOff>
    </xdr:from>
    <xdr:to>
      <xdr:col>2</xdr:col>
      <xdr:colOff>762001</xdr:colOff>
      <xdr:row>5</xdr:row>
      <xdr:rowOff>647700</xdr:rowOff>
    </xdr:to>
    <xdr:pic>
      <xdr:nvPicPr>
        <xdr:cNvPr id="22" name="Imagen 17" descr="Resultado de imagen para sillas con rodachinas">
          <a:extLst>
            <a:ext uri="{FF2B5EF4-FFF2-40B4-BE49-F238E27FC236}">
              <a16:creationId xmlns:a16="http://schemas.microsoft.com/office/drawing/2014/main" xmlns="" id="{00000000-0008-0000-0200-000016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610100" y="5438775"/>
          <a:ext cx="733426"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1095375</xdr:colOff>
      <xdr:row>5</xdr:row>
      <xdr:rowOff>47626</xdr:rowOff>
    </xdr:from>
    <xdr:to>
      <xdr:col>2</xdr:col>
      <xdr:colOff>2184439</xdr:colOff>
      <xdr:row>5</xdr:row>
      <xdr:rowOff>742950</xdr:rowOff>
    </xdr:to>
    <xdr:pic>
      <xdr:nvPicPr>
        <xdr:cNvPr id="23" name="Imagen 18" descr="Resultado de imagen para sillas con rodachinas">
          <a:extLst>
            <a:ext uri="{FF2B5EF4-FFF2-40B4-BE49-F238E27FC236}">
              <a16:creationId xmlns:a16="http://schemas.microsoft.com/office/drawing/2014/main" xmlns="" id="{00000000-0008-0000-0200-000017000000}"/>
            </a:ext>
          </a:extLst>
        </xdr:cNvPr>
        <xdr:cNvPicPr>
          <a:picLocks noChangeAspect="1" noChangeArrowheads="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25967"/>
        <a:stretch/>
      </xdr:blipFill>
      <xdr:spPr bwMode="auto">
        <a:xfrm>
          <a:off x="5676900" y="5457826"/>
          <a:ext cx="1089064" cy="695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2190750</xdr:colOff>
      <xdr:row>5</xdr:row>
      <xdr:rowOff>76200</xdr:rowOff>
    </xdr:from>
    <xdr:to>
      <xdr:col>2</xdr:col>
      <xdr:colOff>2970990</xdr:colOff>
      <xdr:row>5</xdr:row>
      <xdr:rowOff>742949</xdr:rowOff>
    </xdr:to>
    <xdr:pic>
      <xdr:nvPicPr>
        <xdr:cNvPr id="24" name="Imagen 19" descr="Resultado de imagen para sillas con rodachinas">
          <a:extLst>
            <a:ext uri="{FF2B5EF4-FFF2-40B4-BE49-F238E27FC236}">
              <a16:creationId xmlns:a16="http://schemas.microsoft.com/office/drawing/2014/main" xmlns="" id="{00000000-0008-0000-0200-000018000000}"/>
            </a:ext>
          </a:extLst>
        </xdr:cNvPr>
        <xdr:cNvPicPr>
          <a:picLocks noChangeAspect="1" noChangeArrowheads="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21778" t="29778" r="18666"/>
        <a:stretch/>
      </xdr:blipFill>
      <xdr:spPr bwMode="auto">
        <a:xfrm>
          <a:off x="6772275" y="5486400"/>
          <a:ext cx="780240" cy="666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104775</xdr:colOff>
      <xdr:row>6</xdr:row>
      <xdr:rowOff>85725</xdr:rowOff>
    </xdr:from>
    <xdr:to>
      <xdr:col>2</xdr:col>
      <xdr:colOff>1533526</xdr:colOff>
      <xdr:row>6</xdr:row>
      <xdr:rowOff>695325</xdr:rowOff>
    </xdr:to>
    <xdr:pic>
      <xdr:nvPicPr>
        <xdr:cNvPr id="27" name="Imagen 23" descr="Resultado de imagen para mesa de reuniones">
          <a:extLst>
            <a:ext uri="{FF2B5EF4-FFF2-40B4-BE49-F238E27FC236}">
              <a16:creationId xmlns:a16="http://schemas.microsoft.com/office/drawing/2014/main" xmlns="" id="{00000000-0008-0000-0200-00001B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686300" y="6743700"/>
          <a:ext cx="1428751"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1685925</xdr:colOff>
      <xdr:row>6</xdr:row>
      <xdr:rowOff>85725</xdr:rowOff>
    </xdr:from>
    <xdr:to>
      <xdr:col>3</xdr:col>
      <xdr:colOff>156</xdr:colOff>
      <xdr:row>6</xdr:row>
      <xdr:rowOff>714375</xdr:rowOff>
    </xdr:to>
    <xdr:pic>
      <xdr:nvPicPr>
        <xdr:cNvPr id="28" name="Imagen 24" descr="Resultado de imagen para mesa de reuniones">
          <a:extLst>
            <a:ext uri="{FF2B5EF4-FFF2-40B4-BE49-F238E27FC236}">
              <a16:creationId xmlns:a16="http://schemas.microsoft.com/office/drawing/2014/main" xmlns="" id="{00000000-0008-0000-0200-00001C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267450" y="6743700"/>
          <a:ext cx="1771806"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57150</xdr:colOff>
      <xdr:row>7</xdr:row>
      <xdr:rowOff>38100</xdr:rowOff>
    </xdr:from>
    <xdr:to>
      <xdr:col>2</xdr:col>
      <xdr:colOff>1067443</xdr:colOff>
      <xdr:row>8</xdr:row>
      <xdr:rowOff>0</xdr:rowOff>
    </xdr:to>
    <xdr:pic>
      <xdr:nvPicPr>
        <xdr:cNvPr id="29" name="Imagen 31" descr="Imagen relacionada">
          <a:extLst>
            <a:ext uri="{FF2B5EF4-FFF2-40B4-BE49-F238E27FC236}">
              <a16:creationId xmlns:a16="http://schemas.microsoft.com/office/drawing/2014/main" xmlns="" id="{00000000-0008-0000-0200-00001D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638675" y="7210425"/>
          <a:ext cx="1010293"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1247775</xdr:colOff>
      <xdr:row>7</xdr:row>
      <xdr:rowOff>104775</xdr:rowOff>
    </xdr:from>
    <xdr:to>
      <xdr:col>2</xdr:col>
      <xdr:colOff>2352675</xdr:colOff>
      <xdr:row>8</xdr:row>
      <xdr:rowOff>1905</xdr:rowOff>
    </xdr:to>
    <xdr:pic>
      <xdr:nvPicPr>
        <xdr:cNvPr id="30" name="Imagen 32" descr="Imagen relacionada">
          <a:extLst>
            <a:ext uri="{FF2B5EF4-FFF2-40B4-BE49-F238E27FC236}">
              <a16:creationId xmlns:a16="http://schemas.microsoft.com/office/drawing/2014/main" xmlns="" id="{00000000-0008-0000-0200-00001E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829300" y="7905750"/>
          <a:ext cx="110490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2343150</xdr:colOff>
      <xdr:row>7</xdr:row>
      <xdr:rowOff>114300</xdr:rowOff>
    </xdr:from>
    <xdr:to>
      <xdr:col>2</xdr:col>
      <xdr:colOff>3305175</xdr:colOff>
      <xdr:row>8</xdr:row>
      <xdr:rowOff>3809</xdr:rowOff>
    </xdr:to>
    <xdr:pic>
      <xdr:nvPicPr>
        <xdr:cNvPr id="31" name="Imagen 37" descr="Resultado de imagen para tandem 2 sillas 1 mesa">
          <a:extLst>
            <a:ext uri="{FF2B5EF4-FFF2-40B4-BE49-F238E27FC236}">
              <a16:creationId xmlns:a16="http://schemas.microsoft.com/office/drawing/2014/main" xmlns="" id="{00000000-0008-0000-0200-00001F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6924675" y="7915275"/>
          <a:ext cx="962025"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xdr:colOff>
      <xdr:row>4</xdr:row>
      <xdr:rowOff>104775</xdr:rowOff>
    </xdr:from>
    <xdr:to>
      <xdr:col>2</xdr:col>
      <xdr:colOff>1409700</xdr:colOff>
      <xdr:row>4</xdr:row>
      <xdr:rowOff>1666875</xdr:rowOff>
    </xdr:to>
    <xdr:pic>
      <xdr:nvPicPr>
        <xdr:cNvPr id="32" name="Imagen 9" descr="Silla Escritorio Malla Paris con Brazos Negra">
          <a:extLst>
            <a:ext uri="{FF2B5EF4-FFF2-40B4-BE49-F238E27FC236}">
              <a16:creationId xmlns:a16="http://schemas.microsoft.com/office/drawing/2014/main" xmlns="" id="{00000000-0008-0000-0200-000020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00575" y="3048000"/>
          <a:ext cx="1390650" cy="156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1104900</xdr:colOff>
      <xdr:row>4</xdr:row>
      <xdr:rowOff>123825</xdr:rowOff>
    </xdr:from>
    <xdr:to>
      <xdr:col>2</xdr:col>
      <xdr:colOff>2181225</xdr:colOff>
      <xdr:row>4</xdr:row>
      <xdr:rowOff>1558925</xdr:rowOff>
    </xdr:to>
    <xdr:pic>
      <xdr:nvPicPr>
        <xdr:cNvPr id="33" name="Imagen 11" descr="Resultado de imagen para sillas operativas">
          <a:extLst>
            <a:ext uri="{FF2B5EF4-FFF2-40B4-BE49-F238E27FC236}">
              <a16:creationId xmlns:a16="http://schemas.microsoft.com/office/drawing/2014/main" xmlns="" id="{00000000-0008-0000-0200-000021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86425" y="3067050"/>
          <a:ext cx="1076325" cy="143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2238375</xdr:colOff>
      <xdr:row>4</xdr:row>
      <xdr:rowOff>180975</xdr:rowOff>
    </xdr:from>
    <xdr:to>
      <xdr:col>2</xdr:col>
      <xdr:colOff>3248024</xdr:colOff>
      <xdr:row>4</xdr:row>
      <xdr:rowOff>1613101</xdr:rowOff>
    </xdr:to>
    <xdr:pic>
      <xdr:nvPicPr>
        <xdr:cNvPr id="34" name="Imagen 13" descr="https://www.escoming.com/images/fotos/Sillas%20Elite/Silla%20Zaire%20Gerencial.jpg">
          <a:extLst>
            <a:ext uri="{FF2B5EF4-FFF2-40B4-BE49-F238E27FC236}">
              <a16:creationId xmlns:a16="http://schemas.microsoft.com/office/drawing/2014/main" xmlns="" id="{00000000-0008-0000-0200-000022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819900" y="3124200"/>
          <a:ext cx="1009649" cy="1432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47626</xdr:colOff>
      <xdr:row>2</xdr:row>
      <xdr:rowOff>47625</xdr:rowOff>
    </xdr:from>
    <xdr:to>
      <xdr:col>2</xdr:col>
      <xdr:colOff>1685925</xdr:colOff>
      <xdr:row>2</xdr:row>
      <xdr:rowOff>1095375</xdr:rowOff>
    </xdr:to>
    <xdr:pic>
      <xdr:nvPicPr>
        <xdr:cNvPr id="35" name="34 Imagen"/>
        <xdr:cNvPicPr>
          <a:picLocks noChangeAspect="1"/>
        </xdr:cNvPicPr>
      </xdr:nvPicPr>
      <xdr:blipFill rotWithShape="1">
        <a:blip xmlns:r="http://schemas.openxmlformats.org/officeDocument/2006/relationships" r:embed="rId14"/>
        <a:srcRect l="9488" t="34882" r="4563" b="10005"/>
        <a:stretch/>
      </xdr:blipFill>
      <xdr:spPr>
        <a:xfrm>
          <a:off x="4629151" y="1552575"/>
          <a:ext cx="1638299" cy="1047750"/>
        </a:xfrm>
        <a:prstGeom prst="rect">
          <a:avLst/>
        </a:prstGeom>
      </xdr:spPr>
    </xdr:pic>
    <xdr:clientData/>
  </xdr:twoCellAnchor>
  <xdr:twoCellAnchor editAs="oneCell">
    <xdr:from>
      <xdr:col>2</xdr:col>
      <xdr:colOff>0</xdr:colOff>
      <xdr:row>1</xdr:row>
      <xdr:rowOff>0</xdr:rowOff>
    </xdr:from>
    <xdr:to>
      <xdr:col>2</xdr:col>
      <xdr:colOff>304800</xdr:colOff>
      <xdr:row>1</xdr:row>
      <xdr:rowOff>304800</xdr:rowOff>
    </xdr:to>
    <xdr:sp macro="" textlink="">
      <xdr:nvSpPr>
        <xdr:cNvPr id="1025" name="AutoShape 1" descr="Resultado de imagen para puestos de trabajo"/>
        <xdr:cNvSpPr>
          <a:spLocks noChangeAspect="1" noChangeArrowheads="1"/>
        </xdr:cNvSpPr>
      </xdr:nvSpPr>
      <xdr:spPr bwMode="auto">
        <a:xfrm>
          <a:off x="4581525"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95714</xdr:colOff>
      <xdr:row>1</xdr:row>
      <xdr:rowOff>9527</xdr:rowOff>
    </xdr:from>
    <xdr:to>
      <xdr:col>2</xdr:col>
      <xdr:colOff>1661018</xdr:colOff>
      <xdr:row>1</xdr:row>
      <xdr:rowOff>1228725</xdr:rowOff>
    </xdr:to>
    <xdr:pic>
      <xdr:nvPicPr>
        <xdr:cNvPr id="36" name="Imagen 35" descr="Resultado de imagen para puestos de trabajo"/>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677239" y="200027"/>
          <a:ext cx="1565304" cy="12191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1819275</xdr:colOff>
      <xdr:row>1</xdr:row>
      <xdr:rowOff>47625</xdr:rowOff>
    </xdr:from>
    <xdr:to>
      <xdr:col>2</xdr:col>
      <xdr:colOff>3305175</xdr:colOff>
      <xdr:row>1</xdr:row>
      <xdr:rowOff>1244373</xdr:rowOff>
    </xdr:to>
    <xdr:pic>
      <xdr:nvPicPr>
        <xdr:cNvPr id="37" name="Imagen 36" descr="Resultado de imagen para puesto de trabajo con pantalla metalica"/>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400800" y="238125"/>
          <a:ext cx="1485900" cy="11967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1832831</xdr:colOff>
      <xdr:row>2</xdr:row>
      <xdr:rowOff>47625</xdr:rowOff>
    </xdr:from>
    <xdr:to>
      <xdr:col>2</xdr:col>
      <xdr:colOff>3431033</xdr:colOff>
      <xdr:row>2</xdr:row>
      <xdr:rowOff>1114425</xdr:rowOff>
    </xdr:to>
    <xdr:pic>
      <xdr:nvPicPr>
        <xdr:cNvPr id="38" name="Imagen 37" descr="Resultado de imagen para puesto de trabajo con pantalla metalica"/>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6414356" y="1552575"/>
          <a:ext cx="1598202"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889324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2657" y="263202"/>
          <a:ext cx="1616917" cy="6871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8"/>
  <sheetViews>
    <sheetView tabSelected="1" workbookViewId="0">
      <selection sqref="A1:F1"/>
    </sheetView>
  </sheetViews>
  <sheetFormatPr baseColWidth="10" defaultColWidth="10.28515625" defaultRowHeight="12.75"/>
  <cols>
    <col min="1" max="1" width="7.140625" style="29" customWidth="1"/>
    <col min="2" max="2" width="65.7109375" style="20" customWidth="1"/>
    <col min="3" max="3" width="6" style="1" customWidth="1"/>
    <col min="4" max="4" width="6.42578125" style="21" customWidth="1"/>
    <col min="5" max="5" width="12.7109375" style="27" customWidth="1"/>
    <col min="6" max="6" width="15.5703125" style="27" customWidth="1"/>
    <col min="7" max="7" width="18.5703125" style="29" customWidth="1"/>
    <col min="8" max="8" width="10.28515625" style="29"/>
    <col min="9" max="9" width="14.85546875" style="29" bestFit="1" customWidth="1"/>
    <col min="10" max="215" width="10.28515625" style="29"/>
    <col min="216" max="216" width="2.28515625" style="29" bestFit="1" customWidth="1"/>
    <col min="217" max="217" width="48.42578125" style="29" customWidth="1"/>
    <col min="218" max="218" width="6.7109375" style="29" customWidth="1"/>
    <col min="219" max="219" width="8.28515625" style="29" bestFit="1" customWidth="1"/>
    <col min="220" max="220" width="11" style="29" bestFit="1" customWidth="1"/>
    <col min="221" max="221" width="14.85546875" style="29" customWidth="1"/>
    <col min="222" max="471" width="10.28515625" style="29"/>
    <col min="472" max="472" width="2.28515625" style="29" bestFit="1" customWidth="1"/>
    <col min="473" max="473" width="48.42578125" style="29" customWidth="1"/>
    <col min="474" max="474" width="6.7109375" style="29" customWidth="1"/>
    <col min="475" max="475" width="8.28515625" style="29" bestFit="1" customWidth="1"/>
    <col min="476" max="476" width="11" style="29" bestFit="1" customWidth="1"/>
    <col min="477" max="477" width="14.85546875" style="29" customWidth="1"/>
    <col min="478" max="727" width="10.28515625" style="29"/>
    <col min="728" max="728" width="2.28515625" style="29" bestFit="1" customWidth="1"/>
    <col min="729" max="729" width="48.42578125" style="29" customWidth="1"/>
    <col min="730" max="730" width="6.7109375" style="29" customWidth="1"/>
    <col min="731" max="731" width="8.28515625" style="29" bestFit="1" customWidth="1"/>
    <col min="732" max="732" width="11" style="29" bestFit="1" customWidth="1"/>
    <col min="733" max="733" width="14.85546875" style="29" customWidth="1"/>
    <col min="734" max="983" width="10.28515625" style="29"/>
    <col min="984" max="984" width="2.28515625" style="29" bestFit="1" customWidth="1"/>
    <col min="985" max="985" width="48.42578125" style="29" customWidth="1"/>
    <col min="986" max="986" width="6.7109375" style="29" customWidth="1"/>
    <col min="987" max="987" width="8.28515625" style="29" bestFit="1" customWidth="1"/>
    <col min="988" max="988" width="11" style="29" bestFit="1" customWidth="1"/>
    <col min="989" max="989" width="14.85546875" style="29" customWidth="1"/>
    <col min="990" max="1239" width="10.28515625" style="29"/>
    <col min="1240" max="1240" width="2.28515625" style="29" bestFit="1" customWidth="1"/>
    <col min="1241" max="1241" width="48.42578125" style="29" customWidth="1"/>
    <col min="1242" max="1242" width="6.7109375" style="29" customWidth="1"/>
    <col min="1243" max="1243" width="8.28515625" style="29" bestFit="1" customWidth="1"/>
    <col min="1244" max="1244" width="11" style="29" bestFit="1" customWidth="1"/>
    <col min="1245" max="1245" width="14.85546875" style="29" customWidth="1"/>
    <col min="1246" max="1495" width="10.28515625" style="29"/>
    <col min="1496" max="1496" width="2.28515625" style="29" bestFit="1" customWidth="1"/>
    <col min="1497" max="1497" width="48.42578125" style="29" customWidth="1"/>
    <col min="1498" max="1498" width="6.7109375" style="29" customWidth="1"/>
    <col min="1499" max="1499" width="8.28515625" style="29" bestFit="1" customWidth="1"/>
    <col min="1500" max="1500" width="11" style="29" bestFit="1" customWidth="1"/>
    <col min="1501" max="1501" width="14.85546875" style="29" customWidth="1"/>
    <col min="1502" max="1751" width="10.28515625" style="29"/>
    <col min="1752" max="1752" width="2.28515625" style="29" bestFit="1" customWidth="1"/>
    <col min="1753" max="1753" width="48.42578125" style="29" customWidth="1"/>
    <col min="1754" max="1754" width="6.7109375" style="29" customWidth="1"/>
    <col min="1755" max="1755" width="8.28515625" style="29" bestFit="1" customWidth="1"/>
    <col min="1756" max="1756" width="11" style="29" bestFit="1" customWidth="1"/>
    <col min="1757" max="1757" width="14.85546875" style="29" customWidth="1"/>
    <col min="1758" max="2007" width="10.28515625" style="29"/>
    <col min="2008" max="2008" width="2.28515625" style="29" bestFit="1" customWidth="1"/>
    <col min="2009" max="2009" width="48.42578125" style="29" customWidth="1"/>
    <col min="2010" max="2010" width="6.7109375" style="29" customWidth="1"/>
    <col min="2011" max="2011" width="8.28515625" style="29" bestFit="1" customWidth="1"/>
    <col min="2012" max="2012" width="11" style="29" bestFit="1" customWidth="1"/>
    <col min="2013" max="2013" width="14.85546875" style="29" customWidth="1"/>
    <col min="2014" max="2263" width="10.28515625" style="29"/>
    <col min="2264" max="2264" width="2.28515625" style="29" bestFit="1" customWidth="1"/>
    <col min="2265" max="2265" width="48.42578125" style="29" customWidth="1"/>
    <col min="2266" max="2266" width="6.7109375" style="29" customWidth="1"/>
    <col min="2267" max="2267" width="8.28515625" style="29" bestFit="1" customWidth="1"/>
    <col min="2268" max="2268" width="11" style="29" bestFit="1" customWidth="1"/>
    <col min="2269" max="2269" width="14.85546875" style="29" customWidth="1"/>
    <col min="2270" max="2519" width="10.28515625" style="29"/>
    <col min="2520" max="2520" width="2.28515625" style="29" bestFit="1" customWidth="1"/>
    <col min="2521" max="2521" width="48.42578125" style="29" customWidth="1"/>
    <col min="2522" max="2522" width="6.7109375" style="29" customWidth="1"/>
    <col min="2523" max="2523" width="8.28515625" style="29" bestFit="1" customWidth="1"/>
    <col min="2524" max="2524" width="11" style="29" bestFit="1" customWidth="1"/>
    <col min="2525" max="2525" width="14.85546875" style="29" customWidth="1"/>
    <col min="2526" max="2775" width="10.28515625" style="29"/>
    <col min="2776" max="2776" width="2.28515625" style="29" bestFit="1" customWidth="1"/>
    <col min="2777" max="2777" width="48.42578125" style="29" customWidth="1"/>
    <col min="2778" max="2778" width="6.7109375" style="29" customWidth="1"/>
    <col min="2779" max="2779" width="8.28515625" style="29" bestFit="1" customWidth="1"/>
    <col min="2780" max="2780" width="11" style="29" bestFit="1" customWidth="1"/>
    <col min="2781" max="2781" width="14.85546875" style="29" customWidth="1"/>
    <col min="2782" max="3031" width="10.28515625" style="29"/>
    <col min="3032" max="3032" width="2.28515625" style="29" bestFit="1" customWidth="1"/>
    <col min="3033" max="3033" width="48.42578125" style="29" customWidth="1"/>
    <col min="3034" max="3034" width="6.7109375" style="29" customWidth="1"/>
    <col min="3035" max="3035" width="8.28515625" style="29" bestFit="1" customWidth="1"/>
    <col min="3036" max="3036" width="11" style="29" bestFit="1" customWidth="1"/>
    <col min="3037" max="3037" width="14.85546875" style="29" customWidth="1"/>
    <col min="3038" max="3287" width="10.28515625" style="29"/>
    <col min="3288" max="3288" width="2.28515625" style="29" bestFit="1" customWidth="1"/>
    <col min="3289" max="3289" width="48.42578125" style="29" customWidth="1"/>
    <col min="3290" max="3290" width="6.7109375" style="29" customWidth="1"/>
    <col min="3291" max="3291" width="8.28515625" style="29" bestFit="1" customWidth="1"/>
    <col min="3292" max="3292" width="11" style="29" bestFit="1" customWidth="1"/>
    <col min="3293" max="3293" width="14.85546875" style="29" customWidth="1"/>
    <col min="3294" max="3543" width="10.28515625" style="29"/>
    <col min="3544" max="3544" width="2.28515625" style="29" bestFit="1" customWidth="1"/>
    <col min="3545" max="3545" width="48.42578125" style="29" customWidth="1"/>
    <col min="3546" max="3546" width="6.7109375" style="29" customWidth="1"/>
    <col min="3547" max="3547" width="8.28515625" style="29" bestFit="1" customWidth="1"/>
    <col min="3548" max="3548" width="11" style="29" bestFit="1" customWidth="1"/>
    <col min="3549" max="3549" width="14.85546875" style="29" customWidth="1"/>
    <col min="3550" max="3799" width="10.28515625" style="29"/>
    <col min="3800" max="3800" width="2.28515625" style="29" bestFit="1" customWidth="1"/>
    <col min="3801" max="3801" width="48.42578125" style="29" customWidth="1"/>
    <col min="3802" max="3802" width="6.7109375" style="29" customWidth="1"/>
    <col min="3803" max="3803" width="8.28515625" style="29" bestFit="1" customWidth="1"/>
    <col min="3804" max="3804" width="11" style="29" bestFit="1" customWidth="1"/>
    <col min="3805" max="3805" width="14.85546875" style="29" customWidth="1"/>
    <col min="3806" max="4055" width="10.28515625" style="29"/>
    <col min="4056" max="4056" width="2.28515625" style="29" bestFit="1" customWidth="1"/>
    <col min="4057" max="4057" width="48.42578125" style="29" customWidth="1"/>
    <col min="4058" max="4058" width="6.7109375" style="29" customWidth="1"/>
    <col min="4059" max="4059" width="8.28515625" style="29" bestFit="1" customWidth="1"/>
    <col min="4060" max="4060" width="11" style="29" bestFit="1" customWidth="1"/>
    <col min="4061" max="4061" width="14.85546875" style="29" customWidth="1"/>
    <col min="4062" max="4311" width="10.28515625" style="29"/>
    <col min="4312" max="4312" width="2.28515625" style="29" bestFit="1" customWidth="1"/>
    <col min="4313" max="4313" width="48.42578125" style="29" customWidth="1"/>
    <col min="4314" max="4314" width="6.7109375" style="29" customWidth="1"/>
    <col min="4315" max="4315" width="8.28515625" style="29" bestFit="1" customWidth="1"/>
    <col min="4316" max="4316" width="11" style="29" bestFit="1" customWidth="1"/>
    <col min="4317" max="4317" width="14.85546875" style="29" customWidth="1"/>
    <col min="4318" max="4567" width="10.28515625" style="29"/>
    <col min="4568" max="4568" width="2.28515625" style="29" bestFit="1" customWidth="1"/>
    <col min="4569" max="4569" width="48.42578125" style="29" customWidth="1"/>
    <col min="4570" max="4570" width="6.7109375" style="29" customWidth="1"/>
    <col min="4571" max="4571" width="8.28515625" style="29" bestFit="1" customWidth="1"/>
    <col min="4572" max="4572" width="11" style="29" bestFit="1" customWidth="1"/>
    <col min="4573" max="4573" width="14.85546875" style="29" customWidth="1"/>
    <col min="4574" max="4823" width="10.28515625" style="29"/>
    <col min="4824" max="4824" width="2.28515625" style="29" bestFit="1" customWidth="1"/>
    <col min="4825" max="4825" width="48.42578125" style="29" customWidth="1"/>
    <col min="4826" max="4826" width="6.7109375" style="29" customWidth="1"/>
    <col min="4827" max="4827" width="8.28515625" style="29" bestFit="1" customWidth="1"/>
    <col min="4828" max="4828" width="11" style="29" bestFit="1" customWidth="1"/>
    <col min="4829" max="4829" width="14.85546875" style="29" customWidth="1"/>
    <col min="4830" max="5079" width="10.28515625" style="29"/>
    <col min="5080" max="5080" width="2.28515625" style="29" bestFit="1" customWidth="1"/>
    <col min="5081" max="5081" width="48.42578125" style="29" customWidth="1"/>
    <col min="5082" max="5082" width="6.7109375" style="29" customWidth="1"/>
    <col min="5083" max="5083" width="8.28515625" style="29" bestFit="1" customWidth="1"/>
    <col min="5084" max="5084" width="11" style="29" bestFit="1" customWidth="1"/>
    <col min="5085" max="5085" width="14.85546875" style="29" customWidth="1"/>
    <col min="5086" max="5335" width="10.28515625" style="29"/>
    <col min="5336" max="5336" width="2.28515625" style="29" bestFit="1" customWidth="1"/>
    <col min="5337" max="5337" width="48.42578125" style="29" customWidth="1"/>
    <col min="5338" max="5338" width="6.7109375" style="29" customWidth="1"/>
    <col min="5339" max="5339" width="8.28515625" style="29" bestFit="1" customWidth="1"/>
    <col min="5340" max="5340" width="11" style="29" bestFit="1" customWidth="1"/>
    <col min="5341" max="5341" width="14.85546875" style="29" customWidth="1"/>
    <col min="5342" max="5591" width="10.28515625" style="29"/>
    <col min="5592" max="5592" width="2.28515625" style="29" bestFit="1" customWidth="1"/>
    <col min="5593" max="5593" width="48.42578125" style="29" customWidth="1"/>
    <col min="5594" max="5594" width="6.7109375" style="29" customWidth="1"/>
    <col min="5595" max="5595" width="8.28515625" style="29" bestFit="1" customWidth="1"/>
    <col min="5596" max="5596" width="11" style="29" bestFit="1" customWidth="1"/>
    <col min="5597" max="5597" width="14.85546875" style="29" customWidth="1"/>
    <col min="5598" max="5847" width="10.28515625" style="29"/>
    <col min="5848" max="5848" width="2.28515625" style="29" bestFit="1" customWidth="1"/>
    <col min="5849" max="5849" width="48.42578125" style="29" customWidth="1"/>
    <col min="5850" max="5850" width="6.7109375" style="29" customWidth="1"/>
    <col min="5851" max="5851" width="8.28515625" style="29" bestFit="1" customWidth="1"/>
    <col min="5852" max="5852" width="11" style="29" bestFit="1" customWidth="1"/>
    <col min="5853" max="5853" width="14.85546875" style="29" customWidth="1"/>
    <col min="5854" max="6103" width="10.28515625" style="29"/>
    <col min="6104" max="6104" width="2.28515625" style="29" bestFit="1" customWidth="1"/>
    <col min="6105" max="6105" width="48.42578125" style="29" customWidth="1"/>
    <col min="6106" max="6106" width="6.7109375" style="29" customWidth="1"/>
    <col min="6107" max="6107" width="8.28515625" style="29" bestFit="1" customWidth="1"/>
    <col min="6108" max="6108" width="11" style="29" bestFit="1" customWidth="1"/>
    <col min="6109" max="6109" width="14.85546875" style="29" customWidth="1"/>
    <col min="6110" max="6359" width="10.28515625" style="29"/>
    <col min="6360" max="6360" width="2.28515625" style="29" bestFit="1" customWidth="1"/>
    <col min="6361" max="6361" width="48.42578125" style="29" customWidth="1"/>
    <col min="6362" max="6362" width="6.7109375" style="29" customWidth="1"/>
    <col min="6363" max="6363" width="8.28515625" style="29" bestFit="1" customWidth="1"/>
    <col min="6364" max="6364" width="11" style="29" bestFit="1" customWidth="1"/>
    <col min="6365" max="6365" width="14.85546875" style="29" customWidth="1"/>
    <col min="6366" max="6615" width="10.28515625" style="29"/>
    <col min="6616" max="6616" width="2.28515625" style="29" bestFit="1" customWidth="1"/>
    <col min="6617" max="6617" width="48.42578125" style="29" customWidth="1"/>
    <col min="6618" max="6618" width="6.7109375" style="29" customWidth="1"/>
    <col min="6619" max="6619" width="8.28515625" style="29" bestFit="1" customWidth="1"/>
    <col min="6620" max="6620" width="11" style="29" bestFit="1" customWidth="1"/>
    <col min="6621" max="6621" width="14.85546875" style="29" customWidth="1"/>
    <col min="6622" max="6871" width="10.28515625" style="29"/>
    <col min="6872" max="6872" width="2.28515625" style="29" bestFit="1" customWidth="1"/>
    <col min="6873" max="6873" width="48.42578125" style="29" customWidth="1"/>
    <col min="6874" max="6874" width="6.7109375" style="29" customWidth="1"/>
    <col min="6875" max="6875" width="8.28515625" style="29" bestFit="1" customWidth="1"/>
    <col min="6876" max="6876" width="11" style="29" bestFit="1" customWidth="1"/>
    <col min="6877" max="6877" width="14.85546875" style="29" customWidth="1"/>
    <col min="6878" max="7127" width="10.28515625" style="29"/>
    <col min="7128" max="7128" width="2.28515625" style="29" bestFit="1" customWidth="1"/>
    <col min="7129" max="7129" width="48.42578125" style="29" customWidth="1"/>
    <col min="7130" max="7130" width="6.7109375" style="29" customWidth="1"/>
    <col min="7131" max="7131" width="8.28515625" style="29" bestFit="1" customWidth="1"/>
    <col min="7132" max="7132" width="11" style="29" bestFit="1" customWidth="1"/>
    <col min="7133" max="7133" width="14.85546875" style="29" customWidth="1"/>
    <col min="7134" max="7383" width="10.28515625" style="29"/>
    <col min="7384" max="7384" width="2.28515625" style="29" bestFit="1" customWidth="1"/>
    <col min="7385" max="7385" width="48.42578125" style="29" customWidth="1"/>
    <col min="7386" max="7386" width="6.7109375" style="29" customWidth="1"/>
    <col min="7387" max="7387" width="8.28515625" style="29" bestFit="1" customWidth="1"/>
    <col min="7388" max="7388" width="11" style="29" bestFit="1" customWidth="1"/>
    <col min="7389" max="7389" width="14.85546875" style="29" customWidth="1"/>
    <col min="7390" max="7639" width="10.28515625" style="29"/>
    <col min="7640" max="7640" width="2.28515625" style="29" bestFit="1" customWidth="1"/>
    <col min="7641" max="7641" width="48.42578125" style="29" customWidth="1"/>
    <col min="7642" max="7642" width="6.7109375" style="29" customWidth="1"/>
    <col min="7643" max="7643" width="8.28515625" style="29" bestFit="1" customWidth="1"/>
    <col min="7644" max="7644" width="11" style="29" bestFit="1" customWidth="1"/>
    <col min="7645" max="7645" width="14.85546875" style="29" customWidth="1"/>
    <col min="7646" max="7895" width="10.28515625" style="29"/>
    <col min="7896" max="7896" width="2.28515625" style="29" bestFit="1" customWidth="1"/>
    <col min="7897" max="7897" width="48.42578125" style="29" customWidth="1"/>
    <col min="7898" max="7898" width="6.7109375" style="29" customWidth="1"/>
    <col min="7899" max="7899" width="8.28515625" style="29" bestFit="1" customWidth="1"/>
    <col min="7900" max="7900" width="11" style="29" bestFit="1" customWidth="1"/>
    <col min="7901" max="7901" width="14.85546875" style="29" customWidth="1"/>
    <col min="7902" max="8151" width="10.28515625" style="29"/>
    <col min="8152" max="8152" width="2.28515625" style="29" bestFit="1" customWidth="1"/>
    <col min="8153" max="8153" width="48.42578125" style="29" customWidth="1"/>
    <col min="8154" max="8154" width="6.7109375" style="29" customWidth="1"/>
    <col min="8155" max="8155" width="8.28515625" style="29" bestFit="1" customWidth="1"/>
    <col min="8156" max="8156" width="11" style="29" bestFit="1" customWidth="1"/>
    <col min="8157" max="8157" width="14.85546875" style="29" customWidth="1"/>
    <col min="8158" max="8407" width="10.28515625" style="29"/>
    <col min="8408" max="8408" width="2.28515625" style="29" bestFit="1" customWidth="1"/>
    <col min="8409" max="8409" width="48.42578125" style="29" customWidth="1"/>
    <col min="8410" max="8410" width="6.7109375" style="29" customWidth="1"/>
    <col min="8411" max="8411" width="8.28515625" style="29" bestFit="1" customWidth="1"/>
    <col min="8412" max="8412" width="11" style="29" bestFit="1" customWidth="1"/>
    <col min="8413" max="8413" width="14.85546875" style="29" customWidth="1"/>
    <col min="8414" max="8663" width="10.28515625" style="29"/>
    <col min="8664" max="8664" width="2.28515625" style="29" bestFit="1" customWidth="1"/>
    <col min="8665" max="8665" width="48.42578125" style="29" customWidth="1"/>
    <col min="8666" max="8666" width="6.7109375" style="29" customWidth="1"/>
    <col min="8667" max="8667" width="8.28515625" style="29" bestFit="1" customWidth="1"/>
    <col min="8668" max="8668" width="11" style="29" bestFit="1" customWidth="1"/>
    <col min="8669" max="8669" width="14.85546875" style="29" customWidth="1"/>
    <col min="8670" max="8919" width="10.28515625" style="29"/>
    <col min="8920" max="8920" width="2.28515625" style="29" bestFit="1" customWidth="1"/>
    <col min="8921" max="8921" width="48.42578125" style="29" customWidth="1"/>
    <col min="8922" max="8922" width="6.7109375" style="29" customWidth="1"/>
    <col min="8923" max="8923" width="8.28515625" style="29" bestFit="1" customWidth="1"/>
    <col min="8924" max="8924" width="11" style="29" bestFit="1" customWidth="1"/>
    <col min="8925" max="8925" width="14.85546875" style="29" customWidth="1"/>
    <col min="8926" max="9175" width="10.28515625" style="29"/>
    <col min="9176" max="9176" width="2.28515625" style="29" bestFit="1" customWidth="1"/>
    <col min="9177" max="9177" width="48.42578125" style="29" customWidth="1"/>
    <col min="9178" max="9178" width="6.7109375" style="29" customWidth="1"/>
    <col min="9179" max="9179" width="8.28515625" style="29" bestFit="1" customWidth="1"/>
    <col min="9180" max="9180" width="11" style="29" bestFit="1" customWidth="1"/>
    <col min="9181" max="9181" width="14.85546875" style="29" customWidth="1"/>
    <col min="9182" max="9431" width="10.28515625" style="29"/>
    <col min="9432" max="9432" width="2.28515625" style="29" bestFit="1" customWidth="1"/>
    <col min="9433" max="9433" width="48.42578125" style="29" customWidth="1"/>
    <col min="9434" max="9434" width="6.7109375" style="29" customWidth="1"/>
    <col min="9435" max="9435" width="8.28515625" style="29" bestFit="1" customWidth="1"/>
    <col min="9436" max="9436" width="11" style="29" bestFit="1" customWidth="1"/>
    <col min="9437" max="9437" width="14.85546875" style="29" customWidth="1"/>
    <col min="9438" max="9687" width="10.28515625" style="29"/>
    <col min="9688" max="9688" width="2.28515625" style="29" bestFit="1" customWidth="1"/>
    <col min="9689" max="9689" width="48.42578125" style="29" customWidth="1"/>
    <col min="9690" max="9690" width="6.7109375" style="29" customWidth="1"/>
    <col min="9691" max="9691" width="8.28515625" style="29" bestFit="1" customWidth="1"/>
    <col min="9692" max="9692" width="11" style="29" bestFit="1" customWidth="1"/>
    <col min="9693" max="9693" width="14.85546875" style="29" customWidth="1"/>
    <col min="9694" max="9943" width="10.28515625" style="29"/>
    <col min="9944" max="9944" width="2.28515625" style="29" bestFit="1" customWidth="1"/>
    <col min="9945" max="9945" width="48.42578125" style="29" customWidth="1"/>
    <col min="9946" max="9946" width="6.7109375" style="29" customWidth="1"/>
    <col min="9947" max="9947" width="8.28515625" style="29" bestFit="1" customWidth="1"/>
    <col min="9948" max="9948" width="11" style="29" bestFit="1" customWidth="1"/>
    <col min="9949" max="9949" width="14.85546875" style="29" customWidth="1"/>
    <col min="9950" max="10199" width="10.28515625" style="29"/>
    <col min="10200" max="10200" width="2.28515625" style="29" bestFit="1" customWidth="1"/>
    <col min="10201" max="10201" width="48.42578125" style="29" customWidth="1"/>
    <col min="10202" max="10202" width="6.7109375" style="29" customWidth="1"/>
    <col min="10203" max="10203" width="8.28515625" style="29" bestFit="1" customWidth="1"/>
    <col min="10204" max="10204" width="11" style="29" bestFit="1" customWidth="1"/>
    <col min="10205" max="10205" width="14.85546875" style="29" customWidth="1"/>
    <col min="10206" max="10455" width="10.28515625" style="29"/>
    <col min="10456" max="10456" width="2.28515625" style="29" bestFit="1" customWidth="1"/>
    <col min="10457" max="10457" width="48.42578125" style="29" customWidth="1"/>
    <col min="10458" max="10458" width="6.7109375" style="29" customWidth="1"/>
    <col min="10459" max="10459" width="8.28515625" style="29" bestFit="1" customWidth="1"/>
    <col min="10460" max="10460" width="11" style="29" bestFit="1" customWidth="1"/>
    <col min="10461" max="10461" width="14.85546875" style="29" customWidth="1"/>
    <col min="10462" max="10711" width="10.28515625" style="29"/>
    <col min="10712" max="10712" width="2.28515625" style="29" bestFit="1" customWidth="1"/>
    <col min="10713" max="10713" width="48.42578125" style="29" customWidth="1"/>
    <col min="10714" max="10714" width="6.7109375" style="29" customWidth="1"/>
    <col min="10715" max="10715" width="8.28515625" style="29" bestFit="1" customWidth="1"/>
    <col min="10716" max="10716" width="11" style="29" bestFit="1" customWidth="1"/>
    <col min="10717" max="10717" width="14.85546875" style="29" customWidth="1"/>
    <col min="10718" max="10967" width="10.28515625" style="29"/>
    <col min="10968" max="10968" width="2.28515625" style="29" bestFit="1" customWidth="1"/>
    <col min="10969" max="10969" width="48.42578125" style="29" customWidth="1"/>
    <col min="10970" max="10970" width="6.7109375" style="29" customWidth="1"/>
    <col min="10971" max="10971" width="8.28515625" style="29" bestFit="1" customWidth="1"/>
    <col min="10972" max="10972" width="11" style="29" bestFit="1" customWidth="1"/>
    <col min="10973" max="10973" width="14.85546875" style="29" customWidth="1"/>
    <col min="10974" max="11223" width="10.28515625" style="29"/>
    <col min="11224" max="11224" width="2.28515625" style="29" bestFit="1" customWidth="1"/>
    <col min="11225" max="11225" width="48.42578125" style="29" customWidth="1"/>
    <col min="11226" max="11226" width="6.7109375" style="29" customWidth="1"/>
    <col min="11227" max="11227" width="8.28515625" style="29" bestFit="1" customWidth="1"/>
    <col min="11228" max="11228" width="11" style="29" bestFit="1" customWidth="1"/>
    <col min="11229" max="11229" width="14.85546875" style="29" customWidth="1"/>
    <col min="11230" max="11479" width="10.28515625" style="29"/>
    <col min="11480" max="11480" width="2.28515625" style="29" bestFit="1" customWidth="1"/>
    <col min="11481" max="11481" width="48.42578125" style="29" customWidth="1"/>
    <col min="11482" max="11482" width="6.7109375" style="29" customWidth="1"/>
    <col min="11483" max="11483" width="8.28515625" style="29" bestFit="1" customWidth="1"/>
    <col min="11484" max="11484" width="11" style="29" bestFit="1" customWidth="1"/>
    <col min="11485" max="11485" width="14.85546875" style="29" customWidth="1"/>
    <col min="11486" max="11735" width="10.28515625" style="29"/>
    <col min="11736" max="11736" width="2.28515625" style="29" bestFit="1" customWidth="1"/>
    <col min="11737" max="11737" width="48.42578125" style="29" customWidth="1"/>
    <col min="11738" max="11738" width="6.7109375" style="29" customWidth="1"/>
    <col min="11739" max="11739" width="8.28515625" style="29" bestFit="1" customWidth="1"/>
    <col min="11740" max="11740" width="11" style="29" bestFit="1" customWidth="1"/>
    <col min="11741" max="11741" width="14.85546875" style="29" customWidth="1"/>
    <col min="11742" max="11991" width="10.28515625" style="29"/>
    <col min="11992" max="11992" width="2.28515625" style="29" bestFit="1" customWidth="1"/>
    <col min="11993" max="11993" width="48.42578125" style="29" customWidth="1"/>
    <col min="11994" max="11994" width="6.7109375" style="29" customWidth="1"/>
    <col min="11995" max="11995" width="8.28515625" style="29" bestFit="1" customWidth="1"/>
    <col min="11996" max="11996" width="11" style="29" bestFit="1" customWidth="1"/>
    <col min="11997" max="11997" width="14.85546875" style="29" customWidth="1"/>
    <col min="11998" max="12247" width="10.28515625" style="29"/>
    <col min="12248" max="12248" width="2.28515625" style="29" bestFit="1" customWidth="1"/>
    <col min="12249" max="12249" width="48.42578125" style="29" customWidth="1"/>
    <col min="12250" max="12250" width="6.7109375" style="29" customWidth="1"/>
    <col min="12251" max="12251" width="8.28515625" style="29" bestFit="1" customWidth="1"/>
    <col min="12252" max="12252" width="11" style="29" bestFit="1" customWidth="1"/>
    <col min="12253" max="12253" width="14.85546875" style="29" customWidth="1"/>
    <col min="12254" max="12503" width="10.28515625" style="29"/>
    <col min="12504" max="12504" width="2.28515625" style="29" bestFit="1" customWidth="1"/>
    <col min="12505" max="12505" width="48.42578125" style="29" customWidth="1"/>
    <col min="12506" max="12506" width="6.7109375" style="29" customWidth="1"/>
    <col min="12507" max="12507" width="8.28515625" style="29" bestFit="1" customWidth="1"/>
    <col min="12508" max="12508" width="11" style="29" bestFit="1" customWidth="1"/>
    <col min="12509" max="12509" width="14.85546875" style="29" customWidth="1"/>
    <col min="12510" max="12759" width="10.28515625" style="29"/>
    <col min="12760" max="12760" width="2.28515625" style="29" bestFit="1" customWidth="1"/>
    <col min="12761" max="12761" width="48.42578125" style="29" customWidth="1"/>
    <col min="12762" max="12762" width="6.7109375" style="29" customWidth="1"/>
    <col min="12763" max="12763" width="8.28515625" style="29" bestFit="1" customWidth="1"/>
    <col min="12764" max="12764" width="11" style="29" bestFit="1" customWidth="1"/>
    <col min="12765" max="12765" width="14.85546875" style="29" customWidth="1"/>
    <col min="12766" max="13015" width="10.28515625" style="29"/>
    <col min="13016" max="13016" width="2.28515625" style="29" bestFit="1" customWidth="1"/>
    <col min="13017" max="13017" width="48.42578125" style="29" customWidth="1"/>
    <col min="13018" max="13018" width="6.7109375" style="29" customWidth="1"/>
    <col min="13019" max="13019" width="8.28515625" style="29" bestFit="1" customWidth="1"/>
    <col min="13020" max="13020" width="11" style="29" bestFit="1" customWidth="1"/>
    <col min="13021" max="13021" width="14.85546875" style="29" customWidth="1"/>
    <col min="13022" max="13271" width="10.28515625" style="29"/>
    <col min="13272" max="13272" width="2.28515625" style="29" bestFit="1" customWidth="1"/>
    <col min="13273" max="13273" width="48.42578125" style="29" customWidth="1"/>
    <col min="13274" max="13274" width="6.7109375" style="29" customWidth="1"/>
    <col min="13275" max="13275" width="8.28515625" style="29" bestFit="1" customWidth="1"/>
    <col min="13276" max="13276" width="11" style="29" bestFit="1" customWidth="1"/>
    <col min="13277" max="13277" width="14.85546875" style="29" customWidth="1"/>
    <col min="13278" max="13527" width="10.28515625" style="29"/>
    <col min="13528" max="13528" width="2.28515625" style="29" bestFit="1" customWidth="1"/>
    <col min="13529" max="13529" width="48.42578125" style="29" customWidth="1"/>
    <col min="13530" max="13530" width="6.7109375" style="29" customWidth="1"/>
    <col min="13531" max="13531" width="8.28515625" style="29" bestFit="1" customWidth="1"/>
    <col min="13532" max="13532" width="11" style="29" bestFit="1" customWidth="1"/>
    <col min="13533" max="13533" width="14.85546875" style="29" customWidth="1"/>
    <col min="13534" max="13783" width="10.28515625" style="29"/>
    <col min="13784" max="13784" width="2.28515625" style="29" bestFit="1" customWidth="1"/>
    <col min="13785" max="13785" width="48.42578125" style="29" customWidth="1"/>
    <col min="13786" max="13786" width="6.7109375" style="29" customWidth="1"/>
    <col min="13787" max="13787" width="8.28515625" style="29" bestFit="1" customWidth="1"/>
    <col min="13788" max="13788" width="11" style="29" bestFit="1" customWidth="1"/>
    <col min="13789" max="13789" width="14.85546875" style="29" customWidth="1"/>
    <col min="13790" max="14039" width="10.28515625" style="29"/>
    <col min="14040" max="14040" width="2.28515625" style="29" bestFit="1" customWidth="1"/>
    <col min="14041" max="14041" width="48.42578125" style="29" customWidth="1"/>
    <col min="14042" max="14042" width="6.7109375" style="29" customWidth="1"/>
    <col min="14043" max="14043" width="8.28515625" style="29" bestFit="1" customWidth="1"/>
    <col min="14044" max="14044" width="11" style="29" bestFit="1" customWidth="1"/>
    <col min="14045" max="14045" width="14.85546875" style="29" customWidth="1"/>
    <col min="14046" max="14295" width="10.28515625" style="29"/>
    <col min="14296" max="14296" width="2.28515625" style="29" bestFit="1" customWidth="1"/>
    <col min="14297" max="14297" width="48.42578125" style="29" customWidth="1"/>
    <col min="14298" max="14298" width="6.7109375" style="29" customWidth="1"/>
    <col min="14299" max="14299" width="8.28515625" style="29" bestFit="1" customWidth="1"/>
    <col min="14300" max="14300" width="11" style="29" bestFit="1" customWidth="1"/>
    <col min="14301" max="14301" width="14.85546875" style="29" customWidth="1"/>
    <col min="14302" max="14551" width="10.28515625" style="29"/>
    <col min="14552" max="14552" width="2.28515625" style="29" bestFit="1" customWidth="1"/>
    <col min="14553" max="14553" width="48.42578125" style="29" customWidth="1"/>
    <col min="14554" max="14554" width="6.7109375" style="29" customWidth="1"/>
    <col min="14555" max="14555" width="8.28515625" style="29" bestFit="1" customWidth="1"/>
    <col min="14556" max="14556" width="11" style="29" bestFit="1" customWidth="1"/>
    <col min="14557" max="14557" width="14.85546875" style="29" customWidth="1"/>
    <col min="14558" max="14807" width="10.28515625" style="29"/>
    <col min="14808" max="14808" width="2.28515625" style="29" bestFit="1" customWidth="1"/>
    <col min="14809" max="14809" width="48.42578125" style="29" customWidth="1"/>
    <col min="14810" max="14810" width="6.7109375" style="29" customWidth="1"/>
    <col min="14811" max="14811" width="8.28515625" style="29" bestFit="1" customWidth="1"/>
    <col min="14812" max="14812" width="11" style="29" bestFit="1" customWidth="1"/>
    <col min="14813" max="14813" width="14.85546875" style="29" customWidth="1"/>
    <col min="14814" max="15063" width="10.28515625" style="29"/>
    <col min="15064" max="15064" width="2.28515625" style="29" bestFit="1" customWidth="1"/>
    <col min="15065" max="15065" width="48.42578125" style="29" customWidth="1"/>
    <col min="15066" max="15066" width="6.7109375" style="29" customWidth="1"/>
    <col min="15067" max="15067" width="8.28515625" style="29" bestFit="1" customWidth="1"/>
    <col min="15068" max="15068" width="11" style="29" bestFit="1" customWidth="1"/>
    <col min="15069" max="15069" width="14.85546875" style="29" customWidth="1"/>
    <col min="15070" max="15319" width="10.28515625" style="29"/>
    <col min="15320" max="15320" width="2.28515625" style="29" bestFit="1" customWidth="1"/>
    <col min="15321" max="15321" width="48.42578125" style="29" customWidth="1"/>
    <col min="15322" max="15322" width="6.7109375" style="29" customWidth="1"/>
    <col min="15323" max="15323" width="8.28515625" style="29" bestFit="1" customWidth="1"/>
    <col min="15324" max="15324" width="11" style="29" bestFit="1" customWidth="1"/>
    <col min="15325" max="15325" width="14.85546875" style="29" customWidth="1"/>
    <col min="15326" max="15575" width="10.28515625" style="29"/>
    <col min="15576" max="15576" width="2.28515625" style="29" bestFit="1" customWidth="1"/>
    <col min="15577" max="15577" width="48.42578125" style="29" customWidth="1"/>
    <col min="15578" max="15578" width="6.7109375" style="29" customWidth="1"/>
    <col min="15579" max="15579" width="8.28515625" style="29" bestFit="1" customWidth="1"/>
    <col min="15580" max="15580" width="11" style="29" bestFit="1" customWidth="1"/>
    <col min="15581" max="15581" width="14.85546875" style="29" customWidth="1"/>
    <col min="15582" max="15831" width="10.28515625" style="29"/>
    <col min="15832" max="15832" width="2.28515625" style="29" bestFit="1" customWidth="1"/>
    <col min="15833" max="15833" width="48.42578125" style="29" customWidth="1"/>
    <col min="15834" max="15834" width="6.7109375" style="29" customWidth="1"/>
    <col min="15835" max="15835" width="8.28515625" style="29" bestFit="1" customWidth="1"/>
    <col min="15836" max="15836" width="11" style="29" bestFit="1" customWidth="1"/>
    <col min="15837" max="15837" width="14.85546875" style="29" customWidth="1"/>
    <col min="15838" max="16087" width="10.28515625" style="29"/>
    <col min="16088" max="16088" width="2.28515625" style="29" bestFit="1" customWidth="1"/>
    <col min="16089" max="16089" width="48.42578125" style="29" customWidth="1"/>
    <col min="16090" max="16090" width="6.7109375" style="29" customWidth="1"/>
    <col min="16091" max="16091" width="8.28515625" style="29" bestFit="1" customWidth="1"/>
    <col min="16092" max="16092" width="11" style="29" bestFit="1" customWidth="1"/>
    <col min="16093" max="16093" width="14.85546875" style="29" customWidth="1"/>
    <col min="16094" max="16384" width="10.28515625" style="29"/>
  </cols>
  <sheetData>
    <row r="1" spans="1:6" ht="18.75">
      <c r="A1" s="121"/>
      <c r="B1" s="121"/>
      <c r="C1" s="121"/>
      <c r="D1" s="121"/>
      <c r="E1" s="121"/>
      <c r="F1" s="121"/>
    </row>
    <row r="2" spans="1:6" ht="15.75">
      <c r="A2" s="44" t="s">
        <v>135</v>
      </c>
      <c r="B2" s="29"/>
      <c r="C2" s="45"/>
      <c r="D2" s="122"/>
      <c r="E2" s="122"/>
      <c r="F2" s="122"/>
    </row>
    <row r="3" spans="1:6" ht="15.75">
      <c r="A3" s="31" t="s">
        <v>112</v>
      </c>
      <c r="B3" s="29"/>
      <c r="C3" s="45"/>
      <c r="D3" s="23"/>
      <c r="E3" s="23"/>
      <c r="F3" s="23"/>
    </row>
    <row r="4" spans="1:6" ht="16.5" thickBot="1">
      <c r="A4" s="30"/>
      <c r="B4" s="32"/>
      <c r="C4" s="28"/>
      <c r="D4" s="23"/>
    </row>
    <row r="5" spans="1:6" ht="13.5" thickBot="1">
      <c r="A5" s="58" t="s">
        <v>0</v>
      </c>
      <c r="B5" s="123" t="s">
        <v>1</v>
      </c>
      <c r="C5" s="123"/>
      <c r="D5" s="123"/>
      <c r="E5" s="59" t="s">
        <v>101</v>
      </c>
      <c r="F5" s="60" t="s">
        <v>113</v>
      </c>
    </row>
    <row r="6" spans="1:6" ht="25.5">
      <c r="A6" s="51" t="s">
        <v>2</v>
      </c>
      <c r="B6" s="52" t="s">
        <v>5</v>
      </c>
      <c r="C6" s="53" t="s">
        <v>6</v>
      </c>
      <c r="D6" s="54">
        <v>4</v>
      </c>
      <c r="E6" s="46"/>
      <c r="F6" s="55">
        <f>+D6*E6</f>
        <v>0</v>
      </c>
    </row>
    <row r="7" spans="1:6">
      <c r="A7" s="56" t="s">
        <v>4</v>
      </c>
      <c r="B7" s="2" t="s">
        <v>8</v>
      </c>
      <c r="C7" s="3" t="s">
        <v>3</v>
      </c>
      <c r="D7" s="4">
        <v>25</v>
      </c>
      <c r="E7" s="47"/>
      <c r="F7" s="57">
        <f t="shared" ref="F7:F12" si="0">+D7*E7</f>
        <v>0</v>
      </c>
    </row>
    <row r="8" spans="1:6">
      <c r="A8" s="56" t="s">
        <v>7</v>
      </c>
      <c r="B8" s="2" t="s">
        <v>10</v>
      </c>
      <c r="C8" s="3" t="s">
        <v>3</v>
      </c>
      <c r="D8" s="4">
        <v>27</v>
      </c>
      <c r="E8" s="47"/>
      <c r="F8" s="57">
        <f t="shared" si="0"/>
        <v>0</v>
      </c>
    </row>
    <row r="9" spans="1:6" ht="25.5">
      <c r="A9" s="56" t="s">
        <v>9</v>
      </c>
      <c r="B9" s="2" t="s">
        <v>139</v>
      </c>
      <c r="C9" s="3" t="s">
        <v>12</v>
      </c>
      <c r="D9" s="4">
        <v>5</v>
      </c>
      <c r="E9" s="47"/>
      <c r="F9" s="57">
        <f t="shared" si="0"/>
        <v>0</v>
      </c>
    </row>
    <row r="10" spans="1:6">
      <c r="A10" s="56" t="s">
        <v>11</v>
      </c>
      <c r="B10" s="2" t="s">
        <v>14</v>
      </c>
      <c r="C10" s="3" t="s">
        <v>3</v>
      </c>
      <c r="D10" s="4">
        <v>17</v>
      </c>
      <c r="E10" s="47"/>
      <c r="F10" s="57">
        <f t="shared" si="0"/>
        <v>0</v>
      </c>
    </row>
    <row r="11" spans="1:6">
      <c r="A11" s="56" t="s">
        <v>13</v>
      </c>
      <c r="B11" s="2" t="s">
        <v>16</v>
      </c>
      <c r="C11" s="3" t="s">
        <v>12</v>
      </c>
      <c r="D11" s="4">
        <v>12</v>
      </c>
      <c r="E11" s="47"/>
      <c r="F11" s="57">
        <f t="shared" si="0"/>
        <v>0</v>
      </c>
    </row>
    <row r="12" spans="1:6" ht="13.5" thickBot="1">
      <c r="A12" s="63" t="s">
        <v>15</v>
      </c>
      <c r="B12" s="64" t="s">
        <v>17</v>
      </c>
      <c r="C12" s="65" t="s">
        <v>18</v>
      </c>
      <c r="D12" s="66">
        <v>10</v>
      </c>
      <c r="E12" s="67"/>
      <c r="F12" s="61">
        <f t="shared" si="0"/>
        <v>0</v>
      </c>
    </row>
    <row r="13" spans="1:6" ht="13.5" thickBot="1">
      <c r="A13" s="124" t="s">
        <v>19</v>
      </c>
      <c r="B13" s="125"/>
      <c r="C13" s="68"/>
      <c r="D13" s="69"/>
      <c r="E13" s="70"/>
      <c r="F13" s="62">
        <f>SUM(F6:F12)</f>
        <v>0</v>
      </c>
    </row>
    <row r="14" spans="1:6" ht="13.5" thickBot="1">
      <c r="A14" s="71">
        <v>2</v>
      </c>
      <c r="B14" s="126" t="s">
        <v>20</v>
      </c>
      <c r="C14" s="126"/>
      <c r="D14" s="126"/>
      <c r="E14" s="50">
        <v>0</v>
      </c>
      <c r="F14" s="50"/>
    </row>
    <row r="15" spans="1:6" ht="25.5">
      <c r="A15" s="72" t="s">
        <v>21</v>
      </c>
      <c r="B15" s="52" t="s">
        <v>22</v>
      </c>
      <c r="C15" s="54" t="s">
        <v>3</v>
      </c>
      <c r="D15" s="54">
        <v>45</v>
      </c>
      <c r="E15" s="46"/>
      <c r="F15" s="55">
        <f>+D15*E15</f>
        <v>0</v>
      </c>
    </row>
    <row r="16" spans="1:6" ht="41.25" customHeight="1">
      <c r="A16" s="111" t="s">
        <v>23</v>
      </c>
      <c r="B16" s="2" t="s">
        <v>204</v>
      </c>
      <c r="C16" s="4" t="s">
        <v>24</v>
      </c>
      <c r="D16" s="4">
        <v>230</v>
      </c>
      <c r="E16" s="47"/>
      <c r="F16" s="57">
        <f t="shared" ref="F16:F17" si="1">+D16*E16</f>
        <v>0</v>
      </c>
    </row>
    <row r="17" spans="1:6" ht="13.5" thickBot="1">
      <c r="A17" s="74" t="s">
        <v>25</v>
      </c>
      <c r="B17" s="75" t="s">
        <v>26</v>
      </c>
      <c r="C17" s="76" t="s">
        <v>27</v>
      </c>
      <c r="D17" s="76">
        <f>72+9.44+41+18</f>
        <v>140.44</v>
      </c>
      <c r="E17" s="77"/>
      <c r="F17" s="78">
        <f t="shared" si="1"/>
        <v>0</v>
      </c>
    </row>
    <row r="18" spans="1:6" ht="13.5" thickBot="1">
      <c r="A18" s="124" t="s">
        <v>28</v>
      </c>
      <c r="B18" s="125"/>
      <c r="C18" s="68"/>
      <c r="D18" s="69"/>
      <c r="E18" s="70"/>
      <c r="F18" s="62">
        <f>SUM(F15:F17)</f>
        <v>0</v>
      </c>
    </row>
    <row r="19" spans="1:6" ht="13.5" thickBot="1">
      <c r="A19" s="48">
        <v>3</v>
      </c>
      <c r="B19" s="127" t="s">
        <v>29</v>
      </c>
      <c r="C19" s="127"/>
      <c r="D19" s="127"/>
      <c r="E19" s="38"/>
      <c r="F19" s="38"/>
    </row>
    <row r="20" spans="1:6" ht="38.25">
      <c r="A20" s="79" t="s">
        <v>30</v>
      </c>
      <c r="B20" s="52" t="s">
        <v>31</v>
      </c>
      <c r="C20" s="53" t="s">
        <v>3</v>
      </c>
      <c r="D20" s="54">
        <v>35</v>
      </c>
      <c r="E20" s="46"/>
      <c r="F20" s="55">
        <f>+D20*E20</f>
        <v>0</v>
      </c>
    </row>
    <row r="21" spans="1:6" ht="13.5" thickBot="1">
      <c r="A21" s="81" t="s">
        <v>32</v>
      </c>
      <c r="B21" s="75" t="s">
        <v>33</v>
      </c>
      <c r="C21" s="82" t="s">
        <v>6</v>
      </c>
      <c r="D21" s="76">
        <v>4</v>
      </c>
      <c r="E21" s="77"/>
      <c r="F21" s="78">
        <f>+D21*E21</f>
        <v>0</v>
      </c>
    </row>
    <row r="22" spans="1:6" ht="13.5" thickBot="1">
      <c r="A22" s="119" t="s">
        <v>34</v>
      </c>
      <c r="B22" s="120"/>
      <c r="C22" s="83"/>
      <c r="D22" s="84"/>
      <c r="E22" s="85"/>
      <c r="F22" s="86">
        <f>SUM(F20:F21)</f>
        <v>0</v>
      </c>
    </row>
    <row r="23" spans="1:6" ht="13.5" thickBot="1">
      <c r="A23" s="48">
        <v>4</v>
      </c>
      <c r="B23" s="127" t="s">
        <v>35</v>
      </c>
      <c r="C23" s="127"/>
      <c r="D23" s="127"/>
      <c r="E23" s="38">
        <v>0</v>
      </c>
      <c r="F23" s="38"/>
    </row>
    <row r="24" spans="1:6" ht="38.25">
      <c r="A24" s="87">
        <v>4.01</v>
      </c>
      <c r="B24" s="52" t="s">
        <v>36</v>
      </c>
      <c r="C24" s="88" t="s">
        <v>37</v>
      </c>
      <c r="D24" s="54">
        <f>(1.5+2.1+1.5+1.85+3.07+0.6+2.97+3.5+0.6+3.85+1.5+3.86+1.78+0.6+0.6)*2.3</f>
        <v>68.724000000000004</v>
      </c>
      <c r="E24" s="46"/>
      <c r="F24" s="55">
        <f>+D24*E24</f>
        <v>0</v>
      </c>
    </row>
    <row r="25" spans="1:6">
      <c r="A25" s="89">
        <v>4.0199999999999996</v>
      </c>
      <c r="B25" s="2" t="s">
        <v>38</v>
      </c>
      <c r="C25" s="5" t="s">
        <v>37</v>
      </c>
      <c r="D25" s="4">
        <f>+(4.3+4.7)*2.3</f>
        <v>20.7</v>
      </c>
      <c r="E25" s="47"/>
      <c r="F25" s="57">
        <f t="shared" ref="F25:F28" si="2">+D25*E25</f>
        <v>0</v>
      </c>
    </row>
    <row r="26" spans="1:6" ht="25.5">
      <c r="A26" s="89">
        <v>4.03</v>
      </c>
      <c r="B26" s="7" t="s">
        <v>136</v>
      </c>
      <c r="C26" s="5" t="s">
        <v>6</v>
      </c>
      <c r="D26" s="4">
        <v>8</v>
      </c>
      <c r="E26" s="47"/>
      <c r="F26" s="57">
        <f t="shared" si="2"/>
        <v>0</v>
      </c>
    </row>
    <row r="27" spans="1:6" ht="25.5">
      <c r="A27" s="89">
        <v>4.04</v>
      </c>
      <c r="B27" s="7" t="s">
        <v>39</v>
      </c>
      <c r="C27" s="5" t="s">
        <v>6</v>
      </c>
      <c r="D27" s="6">
        <v>5</v>
      </c>
      <c r="E27" s="47"/>
      <c r="F27" s="57">
        <f t="shared" si="2"/>
        <v>0</v>
      </c>
    </row>
    <row r="28" spans="1:6" ht="13.5" thickBot="1">
      <c r="A28" s="90">
        <v>4.05</v>
      </c>
      <c r="B28" s="91" t="s">
        <v>40</v>
      </c>
      <c r="C28" s="92" t="s">
        <v>24</v>
      </c>
      <c r="D28" s="93">
        <f>195</f>
        <v>195</v>
      </c>
      <c r="E28" s="77"/>
      <c r="F28" s="78">
        <f t="shared" si="2"/>
        <v>0</v>
      </c>
    </row>
    <row r="29" spans="1:6" ht="13.5" thickBot="1">
      <c r="A29" s="119" t="s">
        <v>41</v>
      </c>
      <c r="B29" s="120"/>
      <c r="C29" s="83"/>
      <c r="D29" s="84"/>
      <c r="E29" s="85"/>
      <c r="F29" s="86">
        <f>SUM(F24:F28)</f>
        <v>0</v>
      </c>
    </row>
    <row r="30" spans="1:6" ht="13.5" thickBot="1">
      <c r="A30" s="48">
        <v>5</v>
      </c>
      <c r="B30" s="127" t="s">
        <v>42</v>
      </c>
      <c r="C30" s="127"/>
      <c r="D30" s="127"/>
      <c r="E30" s="38"/>
      <c r="F30" s="38"/>
    </row>
    <row r="31" spans="1:6">
      <c r="A31" s="72" t="s">
        <v>43</v>
      </c>
      <c r="B31" s="52" t="s">
        <v>44</v>
      </c>
      <c r="C31" s="94" t="s">
        <v>24</v>
      </c>
      <c r="D31" s="95">
        <f>(0.33+0.8+0.8+2.1+1+1.25+3.25)*2.3</f>
        <v>21.919</v>
      </c>
      <c r="E31" s="47"/>
      <c r="F31" s="57">
        <f>+D31*E31</f>
        <v>0</v>
      </c>
    </row>
    <row r="32" spans="1:6" ht="25.5">
      <c r="A32" s="73" t="s">
        <v>45</v>
      </c>
      <c r="B32" s="2" t="s">
        <v>46</v>
      </c>
      <c r="C32" s="8" t="s">
        <v>12</v>
      </c>
      <c r="D32" s="9">
        <v>9</v>
      </c>
      <c r="E32" s="47"/>
      <c r="F32" s="57">
        <f t="shared" ref="F32:F34" si="3">+D32*E32</f>
        <v>0</v>
      </c>
    </row>
    <row r="33" spans="1:8">
      <c r="A33" s="73" t="s">
        <v>47</v>
      </c>
      <c r="B33" s="2" t="s">
        <v>137</v>
      </c>
      <c r="C33" s="8" t="s">
        <v>24</v>
      </c>
      <c r="D33" s="9">
        <f>D31*2</f>
        <v>43.838000000000001</v>
      </c>
      <c r="E33" s="47"/>
      <c r="F33" s="57">
        <f t="shared" si="3"/>
        <v>0</v>
      </c>
      <c r="H33" s="109"/>
    </row>
    <row r="34" spans="1:8" ht="39" thickBot="1">
      <c r="A34" s="111" t="s">
        <v>48</v>
      </c>
      <c r="B34" s="2" t="s">
        <v>140</v>
      </c>
      <c r="C34" s="112" t="s">
        <v>12</v>
      </c>
      <c r="D34" s="9">
        <v>1</v>
      </c>
      <c r="E34" s="47"/>
      <c r="F34" s="57">
        <f t="shared" si="3"/>
        <v>0</v>
      </c>
    </row>
    <row r="35" spans="1:8" ht="13.5" thickBot="1">
      <c r="A35" s="124" t="s">
        <v>49</v>
      </c>
      <c r="B35" s="125"/>
      <c r="C35" s="68"/>
      <c r="D35" s="69"/>
      <c r="E35" s="70"/>
      <c r="F35" s="62">
        <f>SUM(F31:F34)</f>
        <v>0</v>
      </c>
    </row>
    <row r="36" spans="1:8" ht="13.5" thickBot="1">
      <c r="A36" s="71" t="s">
        <v>50</v>
      </c>
      <c r="B36" s="126" t="s">
        <v>51</v>
      </c>
      <c r="C36" s="126"/>
      <c r="D36" s="126"/>
      <c r="E36" s="50"/>
      <c r="F36" s="50"/>
    </row>
    <row r="37" spans="1:8" ht="25.5">
      <c r="A37" s="72"/>
      <c r="B37" s="97" t="s">
        <v>52</v>
      </c>
      <c r="C37" s="53"/>
      <c r="D37" s="53"/>
      <c r="E37" s="80"/>
      <c r="F37" s="96"/>
    </row>
    <row r="38" spans="1:8">
      <c r="A38" s="73" t="s">
        <v>53</v>
      </c>
      <c r="B38" s="2" t="s">
        <v>54</v>
      </c>
      <c r="C38" s="8"/>
      <c r="D38" s="9">
        <v>2</v>
      </c>
      <c r="E38" s="47"/>
      <c r="F38" s="57">
        <f>+D38*E38</f>
        <v>0</v>
      </c>
    </row>
    <row r="39" spans="1:8">
      <c r="A39" s="73"/>
      <c r="B39" s="2" t="s">
        <v>55</v>
      </c>
      <c r="C39" s="8"/>
      <c r="D39" s="9"/>
      <c r="E39" s="47"/>
      <c r="F39" s="57"/>
    </row>
    <row r="40" spans="1:8">
      <c r="A40" s="73" t="s">
        <v>56</v>
      </c>
      <c r="B40" s="2" t="s">
        <v>57</v>
      </c>
      <c r="C40" s="8"/>
      <c r="D40" s="9">
        <v>2</v>
      </c>
      <c r="E40" s="47"/>
      <c r="F40" s="57">
        <f t="shared" ref="F40:F51" si="4">+D40*E40</f>
        <v>0</v>
      </c>
    </row>
    <row r="41" spans="1:8">
      <c r="A41" s="73" t="s">
        <v>58</v>
      </c>
      <c r="B41" s="2" t="s">
        <v>59</v>
      </c>
      <c r="C41" s="8"/>
      <c r="D41" s="9">
        <v>1</v>
      </c>
      <c r="E41" s="47"/>
      <c r="F41" s="57">
        <f t="shared" si="4"/>
        <v>0</v>
      </c>
    </row>
    <row r="42" spans="1:8">
      <c r="A42" s="73" t="s">
        <v>60</v>
      </c>
      <c r="B42" s="2" t="s">
        <v>61</v>
      </c>
      <c r="C42" s="8"/>
      <c r="D42" s="9">
        <v>1</v>
      </c>
      <c r="E42" s="47"/>
      <c r="F42" s="57">
        <f t="shared" si="4"/>
        <v>0</v>
      </c>
    </row>
    <row r="43" spans="1:8">
      <c r="A43" s="73" t="s">
        <v>62</v>
      </c>
      <c r="B43" s="2" t="s">
        <v>63</v>
      </c>
      <c r="C43" s="8"/>
      <c r="D43" s="9">
        <v>4</v>
      </c>
      <c r="E43" s="47"/>
      <c r="F43" s="57">
        <f t="shared" si="4"/>
        <v>0</v>
      </c>
    </row>
    <row r="44" spans="1:8">
      <c r="A44" s="73" t="s">
        <v>64</v>
      </c>
      <c r="B44" s="2" t="s">
        <v>65</v>
      </c>
      <c r="C44" s="8"/>
      <c r="D44" s="9">
        <v>70</v>
      </c>
      <c r="E44" s="47"/>
      <c r="F44" s="57">
        <f t="shared" si="4"/>
        <v>0</v>
      </c>
    </row>
    <row r="45" spans="1:8" ht="25.5">
      <c r="A45" s="73" t="s">
        <v>66</v>
      </c>
      <c r="B45" s="2" t="s">
        <v>67</v>
      </c>
      <c r="C45" s="8"/>
      <c r="D45" s="9">
        <v>104</v>
      </c>
      <c r="E45" s="47"/>
      <c r="F45" s="57">
        <f t="shared" si="4"/>
        <v>0</v>
      </c>
    </row>
    <row r="46" spans="1:8" ht="38.25">
      <c r="A46" s="73" t="s">
        <v>68</v>
      </c>
      <c r="B46" s="2" t="s">
        <v>108</v>
      </c>
      <c r="C46" s="8"/>
      <c r="D46" s="9">
        <v>1</v>
      </c>
      <c r="E46" s="47"/>
      <c r="F46" s="57">
        <f t="shared" si="4"/>
        <v>0</v>
      </c>
    </row>
    <row r="47" spans="1:8">
      <c r="A47" s="73" t="s">
        <v>69</v>
      </c>
      <c r="B47" s="2" t="s">
        <v>70</v>
      </c>
      <c r="C47" s="8"/>
      <c r="D47" s="9">
        <v>15</v>
      </c>
      <c r="E47" s="47"/>
      <c r="F47" s="57">
        <f t="shared" si="4"/>
        <v>0</v>
      </c>
    </row>
    <row r="48" spans="1:8" ht="38.25">
      <c r="A48" s="73" t="s">
        <v>71</v>
      </c>
      <c r="B48" s="2" t="s">
        <v>109</v>
      </c>
      <c r="C48" s="8"/>
      <c r="D48" s="9">
        <v>1</v>
      </c>
      <c r="E48" s="47"/>
      <c r="F48" s="57">
        <f t="shared" si="4"/>
        <v>0</v>
      </c>
    </row>
    <row r="49" spans="1:9">
      <c r="A49" s="73" t="s">
        <v>72</v>
      </c>
      <c r="B49" s="2" t="s">
        <v>73</v>
      </c>
      <c r="C49" s="8"/>
      <c r="D49" s="9">
        <v>25</v>
      </c>
      <c r="E49" s="47"/>
      <c r="F49" s="57">
        <f t="shared" si="4"/>
        <v>0</v>
      </c>
    </row>
    <row r="50" spans="1:9">
      <c r="A50" s="73" t="s">
        <v>74</v>
      </c>
      <c r="B50" s="2" t="s">
        <v>75</v>
      </c>
      <c r="C50" s="8"/>
      <c r="D50" s="9">
        <v>4</v>
      </c>
      <c r="E50" s="47"/>
      <c r="F50" s="57">
        <f t="shared" si="4"/>
        <v>0</v>
      </c>
    </row>
    <row r="51" spans="1:9" ht="13.5" thickBot="1">
      <c r="A51" s="73" t="s">
        <v>76</v>
      </c>
      <c r="B51" s="2" t="s">
        <v>77</v>
      </c>
      <c r="C51" s="8"/>
      <c r="D51" s="9">
        <v>1</v>
      </c>
      <c r="E51" s="47"/>
      <c r="F51" s="57">
        <f t="shared" si="4"/>
        <v>0</v>
      </c>
    </row>
    <row r="52" spans="1:9" ht="13.5" thickBot="1">
      <c r="A52" s="124" t="s">
        <v>78</v>
      </c>
      <c r="B52" s="125"/>
      <c r="C52" s="68"/>
      <c r="D52" s="69"/>
      <c r="E52" s="70"/>
      <c r="F52" s="62">
        <f>SUM(F37:F51)</f>
        <v>0</v>
      </c>
    </row>
    <row r="53" spans="1:9">
      <c r="A53" s="49" t="s">
        <v>79</v>
      </c>
      <c r="B53" s="128" t="s">
        <v>80</v>
      </c>
      <c r="C53" s="128"/>
      <c r="D53" s="128"/>
      <c r="E53" s="50"/>
      <c r="F53" s="50"/>
    </row>
    <row r="54" spans="1:9" ht="25.5">
      <c r="A54" s="33" t="s">
        <v>81</v>
      </c>
      <c r="B54" s="113" t="s">
        <v>203</v>
      </c>
      <c r="C54" s="112" t="s">
        <v>123</v>
      </c>
      <c r="D54" s="9">
        <v>1</v>
      </c>
      <c r="E54" s="47"/>
      <c r="F54" s="57">
        <f>+D54*E54</f>
        <v>0</v>
      </c>
    </row>
    <row r="55" spans="1:9" ht="25.5">
      <c r="A55" s="33" t="s">
        <v>82</v>
      </c>
      <c r="B55" s="113" t="s">
        <v>201</v>
      </c>
      <c r="C55" s="112" t="s">
        <v>6</v>
      </c>
      <c r="D55" s="9">
        <v>1</v>
      </c>
      <c r="E55" s="47"/>
      <c r="F55" s="57">
        <f t="shared" ref="F55:F67" si="5">+D55*E55</f>
        <v>0</v>
      </c>
    </row>
    <row r="56" spans="1:9" ht="51">
      <c r="A56" s="33" t="s">
        <v>83</v>
      </c>
      <c r="B56" s="113" t="s">
        <v>141</v>
      </c>
      <c r="C56" s="112" t="s">
        <v>6</v>
      </c>
      <c r="D56" s="9">
        <v>30</v>
      </c>
      <c r="E56" s="47"/>
      <c r="F56" s="57">
        <f t="shared" si="5"/>
        <v>0</v>
      </c>
    </row>
    <row r="57" spans="1:9" ht="38.25">
      <c r="A57" s="33" t="s">
        <v>84</v>
      </c>
      <c r="B57" s="113" t="s">
        <v>114</v>
      </c>
      <c r="C57" s="8" t="s">
        <v>122</v>
      </c>
      <c r="D57" s="9">
        <v>1</v>
      </c>
      <c r="E57" s="47"/>
      <c r="F57" s="57">
        <f t="shared" si="5"/>
        <v>0</v>
      </c>
    </row>
    <row r="58" spans="1:9">
      <c r="A58" s="33" t="s">
        <v>85</v>
      </c>
      <c r="B58" s="113" t="s">
        <v>115</v>
      </c>
      <c r="C58" s="8" t="s">
        <v>123</v>
      </c>
      <c r="D58" s="9">
        <v>30</v>
      </c>
      <c r="E58" s="47"/>
      <c r="F58" s="57">
        <f t="shared" si="5"/>
        <v>0</v>
      </c>
    </row>
    <row r="59" spans="1:9">
      <c r="A59" s="33" t="s">
        <v>97</v>
      </c>
      <c r="B59" s="114" t="s">
        <v>202</v>
      </c>
      <c r="C59" s="8" t="s">
        <v>123</v>
      </c>
      <c r="D59" s="9">
        <v>30</v>
      </c>
      <c r="E59" s="47"/>
      <c r="F59" s="57">
        <f t="shared" si="5"/>
        <v>0</v>
      </c>
    </row>
    <row r="60" spans="1:9" ht="51">
      <c r="A60" s="33" t="s">
        <v>98</v>
      </c>
      <c r="B60" s="113" t="s">
        <v>116</v>
      </c>
      <c r="C60" s="8" t="s">
        <v>6</v>
      </c>
      <c r="D60" s="9">
        <v>48</v>
      </c>
      <c r="E60" s="47"/>
      <c r="F60" s="57">
        <f t="shared" si="5"/>
        <v>0</v>
      </c>
      <c r="I60" s="40"/>
    </row>
    <row r="61" spans="1:9" ht="38.25">
      <c r="A61" s="33" t="s">
        <v>99</v>
      </c>
      <c r="B61" s="113" t="s">
        <v>117</v>
      </c>
      <c r="C61" s="8" t="s">
        <v>6</v>
      </c>
      <c r="D61" s="9">
        <v>30</v>
      </c>
      <c r="E61" s="47"/>
      <c r="F61" s="57">
        <f t="shared" si="5"/>
        <v>0</v>
      </c>
      <c r="I61" s="40"/>
    </row>
    <row r="62" spans="1:9" ht="25.5">
      <c r="A62" s="33" t="s">
        <v>100</v>
      </c>
      <c r="B62" s="113" t="s">
        <v>142</v>
      </c>
      <c r="C62" s="8" t="s">
        <v>6</v>
      </c>
      <c r="D62" s="9">
        <v>30</v>
      </c>
      <c r="E62" s="47"/>
      <c r="F62" s="57">
        <f t="shared" si="5"/>
        <v>0</v>
      </c>
      <c r="I62" s="40"/>
    </row>
    <row r="63" spans="1:9" ht="42" customHeight="1">
      <c r="A63" s="33" t="s">
        <v>102</v>
      </c>
      <c r="B63" s="113" t="s">
        <v>118</v>
      </c>
      <c r="C63" s="8" t="s">
        <v>6</v>
      </c>
      <c r="D63" s="9">
        <v>2</v>
      </c>
      <c r="E63" s="47"/>
      <c r="F63" s="57">
        <f t="shared" si="5"/>
        <v>0</v>
      </c>
      <c r="I63" s="40"/>
    </row>
    <row r="64" spans="1:9" ht="25.5">
      <c r="A64" s="33" t="s">
        <v>103</v>
      </c>
      <c r="B64" s="113" t="s">
        <v>143</v>
      </c>
      <c r="C64" s="8" t="s">
        <v>124</v>
      </c>
      <c r="D64" s="9">
        <v>50</v>
      </c>
      <c r="E64" s="47"/>
      <c r="F64" s="57">
        <f t="shared" si="5"/>
        <v>0</v>
      </c>
    </row>
    <row r="65" spans="1:6">
      <c r="A65" s="33" t="s">
        <v>104</v>
      </c>
      <c r="B65" s="113" t="s">
        <v>119</v>
      </c>
      <c r="C65" s="8" t="s">
        <v>123</v>
      </c>
      <c r="D65" s="9">
        <v>1</v>
      </c>
      <c r="E65" s="47"/>
      <c r="F65" s="57">
        <f t="shared" si="5"/>
        <v>0</v>
      </c>
    </row>
    <row r="66" spans="1:6">
      <c r="A66" s="33" t="s">
        <v>105</v>
      </c>
      <c r="B66" s="113" t="s">
        <v>120</v>
      </c>
      <c r="C66" s="8" t="s">
        <v>6</v>
      </c>
      <c r="D66" s="9">
        <v>1</v>
      </c>
      <c r="E66" s="47"/>
      <c r="F66" s="57">
        <f t="shared" si="5"/>
        <v>0</v>
      </c>
    </row>
    <row r="67" spans="1:6" ht="13.5" thickBot="1">
      <c r="A67" s="33" t="s">
        <v>125</v>
      </c>
      <c r="B67" s="10" t="s">
        <v>121</v>
      </c>
      <c r="C67" s="8" t="s">
        <v>122</v>
      </c>
      <c r="D67" s="9">
        <v>1</v>
      </c>
      <c r="E67" s="47"/>
      <c r="F67" s="57">
        <f t="shared" si="5"/>
        <v>0</v>
      </c>
    </row>
    <row r="68" spans="1:6" ht="13.5" thickBot="1">
      <c r="A68" s="124" t="s">
        <v>106</v>
      </c>
      <c r="B68" s="125"/>
      <c r="C68" s="68"/>
      <c r="D68" s="69"/>
      <c r="E68" s="70"/>
      <c r="F68" s="62">
        <f>SUM(F54:F67)</f>
        <v>0</v>
      </c>
    </row>
    <row r="69" spans="1:6" ht="13.5" thickBot="1">
      <c r="A69" s="108">
        <v>8</v>
      </c>
      <c r="B69" s="127" t="s">
        <v>86</v>
      </c>
      <c r="C69" s="127"/>
      <c r="D69" s="127"/>
      <c r="E69" s="38"/>
      <c r="F69" s="38"/>
    </row>
    <row r="70" spans="1:6" ht="63.75">
      <c r="A70" s="101" t="s">
        <v>87</v>
      </c>
      <c r="B70" s="102" t="s">
        <v>88</v>
      </c>
      <c r="C70" s="94" t="s">
        <v>12</v>
      </c>
      <c r="D70" s="95">
        <v>25</v>
      </c>
      <c r="E70" s="46"/>
      <c r="F70" s="55">
        <f>+D70*E70</f>
        <v>0</v>
      </c>
    </row>
    <row r="71" spans="1:6" ht="38.25">
      <c r="A71" s="103" t="s">
        <v>89</v>
      </c>
      <c r="B71" s="11" t="s">
        <v>134</v>
      </c>
      <c r="C71" s="8" t="s">
        <v>12</v>
      </c>
      <c r="D71" s="9">
        <v>12</v>
      </c>
      <c r="E71" s="47"/>
      <c r="F71" s="57">
        <f t="shared" ref="F71:F76" si="6">+D71*E71</f>
        <v>0</v>
      </c>
    </row>
    <row r="72" spans="1:6" ht="51">
      <c r="A72" s="103" t="s">
        <v>90</v>
      </c>
      <c r="B72" s="11" t="s">
        <v>126</v>
      </c>
      <c r="C72" s="8" t="s">
        <v>12</v>
      </c>
      <c r="D72" s="9">
        <v>6</v>
      </c>
      <c r="E72" s="47"/>
      <c r="F72" s="57">
        <f t="shared" si="6"/>
        <v>0</v>
      </c>
    </row>
    <row r="73" spans="1:6" ht="153">
      <c r="A73" s="103" t="s">
        <v>91</v>
      </c>
      <c r="B73" s="11" t="s">
        <v>127</v>
      </c>
      <c r="C73" s="8" t="s">
        <v>12</v>
      </c>
      <c r="D73" s="9">
        <v>24</v>
      </c>
      <c r="E73" s="47"/>
      <c r="F73" s="57">
        <f t="shared" si="6"/>
        <v>0</v>
      </c>
    </row>
    <row r="74" spans="1:6" ht="38.25">
      <c r="A74" s="103" t="s">
        <v>92</v>
      </c>
      <c r="B74" s="11" t="s">
        <v>138</v>
      </c>
      <c r="C74" s="8" t="s">
        <v>12</v>
      </c>
      <c r="D74" s="9">
        <v>24</v>
      </c>
      <c r="E74" s="47"/>
      <c r="F74" s="57">
        <f t="shared" si="6"/>
        <v>0</v>
      </c>
    </row>
    <row r="75" spans="1:6" ht="25.5">
      <c r="A75" s="103" t="s">
        <v>93</v>
      </c>
      <c r="B75" s="11" t="s">
        <v>129</v>
      </c>
      <c r="C75" s="8" t="s">
        <v>12</v>
      </c>
      <c r="D75" s="9">
        <v>1</v>
      </c>
      <c r="E75" s="47"/>
      <c r="F75" s="57">
        <f t="shared" si="6"/>
        <v>0</v>
      </c>
    </row>
    <row r="76" spans="1:6" ht="77.25" thickBot="1">
      <c r="A76" s="104" t="s">
        <v>94</v>
      </c>
      <c r="B76" s="105" t="s">
        <v>130</v>
      </c>
      <c r="C76" s="106" t="s">
        <v>12</v>
      </c>
      <c r="D76" s="107">
        <v>1</v>
      </c>
      <c r="E76" s="77"/>
      <c r="F76" s="78">
        <f t="shared" si="6"/>
        <v>0</v>
      </c>
    </row>
    <row r="77" spans="1:6" ht="13.5" thickBot="1">
      <c r="A77" s="124" t="s">
        <v>107</v>
      </c>
      <c r="B77" s="125"/>
      <c r="C77" s="68"/>
      <c r="D77" s="69"/>
      <c r="E77" s="70"/>
      <c r="F77" s="62">
        <f>SUM(F70:F76)</f>
        <v>0</v>
      </c>
    </row>
    <row r="78" spans="1:6" ht="15.75">
      <c r="A78" s="34"/>
      <c r="B78" s="12" t="s">
        <v>95</v>
      </c>
      <c r="C78" s="13"/>
      <c r="D78" s="14"/>
      <c r="E78" s="47"/>
      <c r="F78" s="98">
        <f>+F77+F68+F52+F35+F29+F22+F18+F13</f>
        <v>0</v>
      </c>
    </row>
    <row r="79" spans="1:6">
      <c r="A79" s="35"/>
      <c r="B79" s="11" t="s">
        <v>110</v>
      </c>
      <c r="C79" s="22"/>
      <c r="D79" s="15"/>
      <c r="E79" s="99"/>
      <c r="F79" s="100">
        <f>+F78*E79</f>
        <v>0</v>
      </c>
    </row>
    <row r="80" spans="1:6">
      <c r="A80" s="35"/>
      <c r="B80" s="11" t="s">
        <v>111</v>
      </c>
      <c r="C80" s="22"/>
      <c r="D80" s="16"/>
      <c r="E80" s="99"/>
      <c r="F80" s="100">
        <f>+F78*E80</f>
        <v>0</v>
      </c>
    </row>
    <row r="81" spans="1:6" ht="15.75">
      <c r="A81" s="36"/>
      <c r="B81" s="24" t="s">
        <v>96</v>
      </c>
      <c r="C81" s="25"/>
      <c r="D81" s="26"/>
      <c r="E81" s="39"/>
      <c r="F81" s="39">
        <f>SUM(F78:F80)</f>
        <v>0</v>
      </c>
    </row>
    <row r="82" spans="1:6">
      <c r="A82" s="35"/>
      <c r="B82" s="11" t="s">
        <v>133</v>
      </c>
      <c r="C82" s="22"/>
      <c r="D82" s="15"/>
      <c r="E82" s="99"/>
      <c r="F82" s="100">
        <f>+F80*0.19</f>
        <v>0</v>
      </c>
    </row>
    <row r="83" spans="1:6" ht="15.75">
      <c r="A83" s="36"/>
      <c r="B83" s="24" t="s">
        <v>96</v>
      </c>
      <c r="C83" s="25"/>
      <c r="D83" s="26"/>
      <c r="E83" s="39"/>
      <c r="F83" s="39">
        <f>SUM(F81:F82)</f>
        <v>0</v>
      </c>
    </row>
    <row r="84" spans="1:6">
      <c r="A84" s="37"/>
      <c r="B84" s="17"/>
      <c r="C84" s="18"/>
      <c r="D84" s="19"/>
    </row>
    <row r="85" spans="1:6">
      <c r="A85" s="37"/>
      <c r="B85" s="17"/>
      <c r="C85" s="18"/>
      <c r="D85" s="19"/>
    </row>
    <row r="86" spans="1:6">
      <c r="A86" s="37"/>
      <c r="B86" s="17"/>
      <c r="C86" s="18"/>
      <c r="D86" s="19"/>
    </row>
    <row r="87" spans="1:6">
      <c r="A87" s="37"/>
    </row>
    <row r="88" spans="1:6">
      <c r="A88" s="37"/>
    </row>
  </sheetData>
  <mergeCells count="18">
    <mergeCell ref="B69:D69"/>
    <mergeCell ref="A77:B77"/>
    <mergeCell ref="B30:D30"/>
    <mergeCell ref="A35:B35"/>
    <mergeCell ref="B36:D36"/>
    <mergeCell ref="A52:B52"/>
    <mergeCell ref="B53:D53"/>
    <mergeCell ref="A68:B68"/>
    <mergeCell ref="A29:B29"/>
    <mergeCell ref="A1:F1"/>
    <mergeCell ref="D2:F2"/>
    <mergeCell ref="B5:D5"/>
    <mergeCell ref="A13:B13"/>
    <mergeCell ref="B14:D14"/>
    <mergeCell ref="A18:B18"/>
    <mergeCell ref="B19:D19"/>
    <mergeCell ref="A22:B22"/>
    <mergeCell ref="B23:D23"/>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8"/>
  <sheetViews>
    <sheetView workbookViewId="0">
      <selection activeCell="C1" sqref="C1"/>
    </sheetView>
  </sheetViews>
  <sheetFormatPr baseColWidth="10" defaultRowHeight="15"/>
  <cols>
    <col min="1" max="1" width="57.28515625" customWidth="1"/>
    <col min="3" max="3" width="51.85546875" customWidth="1"/>
  </cols>
  <sheetData>
    <row r="1" spans="1:3">
      <c r="A1" s="41" t="s">
        <v>86</v>
      </c>
      <c r="B1" s="43" t="s">
        <v>131</v>
      </c>
      <c r="C1" s="43" t="s">
        <v>132</v>
      </c>
    </row>
    <row r="2" spans="1:3" ht="103.5" customHeight="1">
      <c r="A2" s="11" t="s">
        <v>88</v>
      </c>
      <c r="B2" s="9">
        <v>25</v>
      </c>
    </row>
    <row r="3" spans="1:3" ht="90.75" customHeight="1">
      <c r="A3" s="11" t="s">
        <v>134</v>
      </c>
      <c r="B3" s="9">
        <v>12</v>
      </c>
      <c r="C3" s="9"/>
    </row>
    <row r="4" spans="1:3" ht="70.5" customHeight="1">
      <c r="A4" s="11" t="s">
        <v>126</v>
      </c>
      <c r="B4" s="9">
        <v>6</v>
      </c>
      <c r="C4" s="9"/>
    </row>
    <row r="5" spans="1:3" ht="176.25" customHeight="1">
      <c r="A5" s="11" t="s">
        <v>127</v>
      </c>
      <c r="B5" s="9">
        <v>24</v>
      </c>
      <c r="C5" s="9"/>
    </row>
    <row r="6" spans="1:3" ht="61.5" customHeight="1">
      <c r="A6" s="11" t="s">
        <v>128</v>
      </c>
      <c r="B6" s="9">
        <v>36</v>
      </c>
      <c r="C6" s="9"/>
    </row>
    <row r="7" spans="1:3" ht="65.25" customHeight="1">
      <c r="A7" s="11" t="s">
        <v>129</v>
      </c>
      <c r="B7" s="9">
        <v>1</v>
      </c>
      <c r="C7" s="9"/>
    </row>
    <row r="8" spans="1:3" ht="76.5">
      <c r="A8" s="11" t="s">
        <v>130</v>
      </c>
      <c r="B8" s="9">
        <v>1</v>
      </c>
      <c r="C8" s="4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30"/>
  <sheetViews>
    <sheetView workbookViewId="0">
      <selection activeCell="C16" sqref="C16"/>
    </sheetView>
  </sheetViews>
  <sheetFormatPr baseColWidth="10" defaultRowHeight="15"/>
  <cols>
    <col min="1" max="1" width="29.5703125" bestFit="1" customWidth="1"/>
    <col min="2" max="2" width="50.42578125" customWidth="1"/>
    <col min="3" max="3" width="20.140625" bestFit="1" customWidth="1"/>
    <col min="4" max="4" width="28.7109375" bestFit="1" customWidth="1"/>
  </cols>
  <sheetData>
    <row r="1" spans="1:4">
      <c r="A1" s="143" t="s">
        <v>332</v>
      </c>
      <c r="B1" s="143"/>
      <c r="C1" s="146" t="s">
        <v>330</v>
      </c>
      <c r="D1" s="146" t="s">
        <v>331</v>
      </c>
    </row>
    <row r="2" spans="1:4">
      <c r="A2" s="110" t="s">
        <v>144</v>
      </c>
      <c r="B2" s="145" t="s">
        <v>145</v>
      </c>
      <c r="C2" s="136"/>
      <c r="D2" s="136"/>
    </row>
    <row r="3" spans="1:4" ht="51">
      <c r="A3" s="110" t="s">
        <v>146</v>
      </c>
      <c r="B3" s="145" t="s">
        <v>147</v>
      </c>
      <c r="C3" s="136"/>
      <c r="D3" s="136"/>
    </row>
    <row r="4" spans="1:4">
      <c r="A4" s="110" t="s">
        <v>148</v>
      </c>
      <c r="B4" s="145" t="s">
        <v>149</v>
      </c>
      <c r="C4" s="136"/>
      <c r="D4" s="136"/>
    </row>
    <row r="5" spans="1:4">
      <c r="A5" s="110" t="s">
        <v>150</v>
      </c>
      <c r="B5" s="145" t="s">
        <v>151</v>
      </c>
      <c r="C5" s="136"/>
      <c r="D5" s="136"/>
    </row>
    <row r="6" spans="1:4">
      <c r="A6" s="110" t="s">
        <v>152</v>
      </c>
      <c r="B6" s="145" t="s">
        <v>153</v>
      </c>
      <c r="C6" s="136"/>
      <c r="D6" s="136"/>
    </row>
    <row r="7" spans="1:4">
      <c r="A7" s="110" t="s">
        <v>154</v>
      </c>
      <c r="B7" s="145" t="s">
        <v>155</v>
      </c>
      <c r="C7" s="136"/>
      <c r="D7" s="136"/>
    </row>
    <row r="8" spans="1:4">
      <c r="A8" s="110" t="s">
        <v>156</v>
      </c>
      <c r="B8" s="145" t="s">
        <v>157</v>
      </c>
      <c r="C8" s="136"/>
      <c r="D8" s="136"/>
    </row>
    <row r="9" spans="1:4">
      <c r="A9" s="110" t="s">
        <v>158</v>
      </c>
      <c r="B9" s="145" t="s">
        <v>159</v>
      </c>
      <c r="C9" s="136"/>
      <c r="D9" s="136"/>
    </row>
    <row r="10" spans="1:4">
      <c r="A10" s="110" t="s">
        <v>160</v>
      </c>
      <c r="B10" s="145" t="s">
        <v>161</v>
      </c>
      <c r="C10" s="136"/>
      <c r="D10" s="136"/>
    </row>
    <row r="11" spans="1:4">
      <c r="A11" s="110" t="s">
        <v>162</v>
      </c>
      <c r="B11" s="145" t="s">
        <v>163</v>
      </c>
      <c r="C11" s="136"/>
      <c r="D11" s="136"/>
    </row>
    <row r="12" spans="1:4">
      <c r="A12" s="110" t="s">
        <v>164</v>
      </c>
      <c r="B12" s="145" t="s">
        <v>165</v>
      </c>
      <c r="C12" s="136"/>
      <c r="D12" s="136"/>
    </row>
    <row r="13" spans="1:4">
      <c r="A13" s="110" t="s">
        <v>166</v>
      </c>
      <c r="B13" s="145" t="s">
        <v>167</v>
      </c>
      <c r="C13" s="136"/>
      <c r="D13" s="136"/>
    </row>
    <row r="14" spans="1:4">
      <c r="A14" s="110" t="s">
        <v>168</v>
      </c>
      <c r="B14" s="145" t="s">
        <v>169</v>
      </c>
      <c r="C14" s="136"/>
      <c r="D14" s="136"/>
    </row>
    <row r="15" spans="1:4">
      <c r="A15" s="110" t="s">
        <v>170</v>
      </c>
      <c r="B15" s="145" t="s">
        <v>171</v>
      </c>
      <c r="C15" s="136"/>
      <c r="D15" s="136"/>
    </row>
    <row r="16" spans="1:4" ht="25.5">
      <c r="A16" s="110" t="s">
        <v>172</v>
      </c>
      <c r="B16" s="145" t="s">
        <v>173</v>
      </c>
      <c r="C16" s="136"/>
      <c r="D16" s="136"/>
    </row>
    <row r="17" spans="1:4">
      <c r="A17" s="110" t="s">
        <v>174</v>
      </c>
      <c r="B17" s="145" t="s">
        <v>175</v>
      </c>
      <c r="C17" s="136"/>
      <c r="D17" s="136"/>
    </row>
    <row r="18" spans="1:4">
      <c r="A18" s="110" t="s">
        <v>176</v>
      </c>
      <c r="B18" s="145" t="s">
        <v>177</v>
      </c>
      <c r="C18" s="136"/>
      <c r="D18" s="136"/>
    </row>
    <row r="19" spans="1:4">
      <c r="A19" s="110" t="s">
        <v>178</v>
      </c>
      <c r="B19" s="145" t="s">
        <v>179</v>
      </c>
      <c r="C19" s="136"/>
      <c r="D19" s="136"/>
    </row>
    <row r="20" spans="1:4">
      <c r="A20" s="110" t="s">
        <v>180</v>
      </c>
      <c r="B20" s="145" t="s">
        <v>181</v>
      </c>
      <c r="C20" s="136"/>
      <c r="D20" s="136"/>
    </row>
    <row r="21" spans="1:4">
      <c r="A21" s="110" t="s">
        <v>182</v>
      </c>
      <c r="B21" s="145" t="s">
        <v>183</v>
      </c>
      <c r="C21" s="136"/>
      <c r="D21" s="136"/>
    </row>
    <row r="22" spans="1:4">
      <c r="A22" s="110" t="s">
        <v>184</v>
      </c>
      <c r="B22" s="145" t="s">
        <v>185</v>
      </c>
      <c r="C22" s="136"/>
      <c r="D22" s="136"/>
    </row>
    <row r="23" spans="1:4">
      <c r="A23" s="110" t="s">
        <v>186</v>
      </c>
      <c r="B23" s="145" t="s">
        <v>187</v>
      </c>
      <c r="C23" s="136"/>
      <c r="D23" s="136"/>
    </row>
    <row r="24" spans="1:4">
      <c r="A24" s="110" t="s">
        <v>188</v>
      </c>
      <c r="B24" s="145" t="s">
        <v>189</v>
      </c>
      <c r="C24" s="136"/>
      <c r="D24" s="136"/>
    </row>
    <row r="25" spans="1:4">
      <c r="A25" s="110" t="s">
        <v>190</v>
      </c>
      <c r="B25" s="145" t="s">
        <v>191</v>
      </c>
      <c r="C25" s="136"/>
      <c r="D25" s="136"/>
    </row>
    <row r="26" spans="1:4">
      <c r="A26" s="110" t="s">
        <v>192</v>
      </c>
      <c r="B26" s="145" t="s">
        <v>193</v>
      </c>
      <c r="C26" s="136"/>
      <c r="D26" s="136"/>
    </row>
    <row r="27" spans="1:4">
      <c r="A27" s="110" t="s">
        <v>194</v>
      </c>
      <c r="B27" s="145" t="s">
        <v>165</v>
      </c>
      <c r="C27" s="136"/>
      <c r="D27" s="136"/>
    </row>
    <row r="28" spans="1:4">
      <c r="A28" s="110" t="s">
        <v>195</v>
      </c>
      <c r="B28" s="145" t="s">
        <v>196</v>
      </c>
      <c r="C28" s="136"/>
      <c r="D28" s="136"/>
    </row>
    <row r="29" spans="1:4">
      <c r="A29" s="110" t="s">
        <v>197</v>
      </c>
      <c r="B29" s="145" t="s">
        <v>198</v>
      </c>
      <c r="C29" s="136"/>
      <c r="D29" s="136"/>
    </row>
    <row r="30" spans="1:4">
      <c r="A30" s="110" t="s">
        <v>199</v>
      </c>
      <c r="B30" s="145" t="s">
        <v>200</v>
      </c>
      <c r="C30" s="136"/>
      <c r="D30" s="136"/>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74"/>
  <sheetViews>
    <sheetView zoomScale="90" zoomScaleNormal="90" workbookViewId="0">
      <pane ySplit="1" topLeftCell="A2" activePane="bottomLeft" state="frozen"/>
      <selection pane="bottomLeft" activeCell="A72" sqref="A72:A74"/>
    </sheetView>
  </sheetViews>
  <sheetFormatPr baseColWidth="10" defaultRowHeight="15"/>
  <cols>
    <col min="1" max="1" width="42.5703125" customWidth="1"/>
    <col min="2" max="2" width="48.42578125" style="132" customWidth="1"/>
    <col min="3" max="3" width="24.85546875" customWidth="1"/>
    <col min="4" max="4" width="28.7109375" bestFit="1" customWidth="1"/>
  </cols>
  <sheetData>
    <row r="1" spans="1:4" ht="25.5" customHeight="1">
      <c r="A1" s="129" t="s">
        <v>329</v>
      </c>
      <c r="B1" s="134"/>
      <c r="C1" s="135" t="s">
        <v>330</v>
      </c>
      <c r="D1" s="135" t="s">
        <v>331</v>
      </c>
    </row>
    <row r="2" spans="1:4" ht="15" customHeight="1">
      <c r="A2" s="117" t="s">
        <v>205</v>
      </c>
      <c r="B2" s="130" t="s">
        <v>206</v>
      </c>
      <c r="C2" s="136"/>
      <c r="D2" s="136"/>
    </row>
    <row r="3" spans="1:4">
      <c r="A3" s="117" t="s">
        <v>207</v>
      </c>
      <c r="B3" s="130" t="s">
        <v>208</v>
      </c>
      <c r="C3" s="136"/>
      <c r="D3" s="136"/>
    </row>
    <row r="4" spans="1:4">
      <c r="A4" s="117" t="s">
        <v>209</v>
      </c>
      <c r="B4" s="130" t="s">
        <v>210</v>
      </c>
      <c r="C4" s="136"/>
      <c r="D4" s="136"/>
    </row>
    <row r="5" spans="1:4">
      <c r="A5" s="137" t="s">
        <v>211</v>
      </c>
      <c r="B5" s="138"/>
      <c r="C5" s="138"/>
      <c r="D5" s="139"/>
    </row>
    <row r="6" spans="1:4">
      <c r="A6" s="117" t="s">
        <v>212</v>
      </c>
      <c r="B6" s="130" t="s">
        <v>213</v>
      </c>
      <c r="C6" s="136"/>
      <c r="D6" s="136"/>
    </row>
    <row r="7" spans="1:4">
      <c r="A7" s="117" t="s">
        <v>214</v>
      </c>
      <c r="B7" s="130" t="s">
        <v>215</v>
      </c>
      <c r="C7" s="136"/>
      <c r="D7" s="136"/>
    </row>
    <row r="8" spans="1:4">
      <c r="A8" s="117" t="s">
        <v>216</v>
      </c>
      <c r="B8" s="130" t="s">
        <v>217</v>
      </c>
      <c r="C8" s="136"/>
      <c r="D8" s="136"/>
    </row>
    <row r="9" spans="1:4">
      <c r="A9" s="117" t="s">
        <v>218</v>
      </c>
      <c r="B9" s="130" t="s">
        <v>219</v>
      </c>
      <c r="C9" s="136"/>
      <c r="D9" s="136"/>
    </row>
    <row r="10" spans="1:4">
      <c r="A10" s="117" t="s">
        <v>220</v>
      </c>
      <c r="B10" s="130" t="s">
        <v>221</v>
      </c>
      <c r="C10" s="136"/>
      <c r="D10" s="136"/>
    </row>
    <row r="11" spans="1:4">
      <c r="A11" s="117" t="s">
        <v>222</v>
      </c>
      <c r="B11" s="130" t="s">
        <v>223</v>
      </c>
      <c r="C11" s="136"/>
      <c r="D11" s="136"/>
    </row>
    <row r="12" spans="1:4" ht="25.5">
      <c r="A12" s="117" t="s">
        <v>224</v>
      </c>
      <c r="B12" s="130" t="s">
        <v>225</v>
      </c>
      <c r="C12" s="136"/>
      <c r="D12" s="136"/>
    </row>
    <row r="13" spans="1:4">
      <c r="A13" s="117" t="s">
        <v>226</v>
      </c>
      <c r="B13" s="130">
        <v>0.99</v>
      </c>
      <c r="C13" s="136"/>
      <c r="D13" s="136"/>
    </row>
    <row r="14" spans="1:4">
      <c r="A14" s="117" t="s">
        <v>227</v>
      </c>
      <c r="B14" s="130" t="s">
        <v>228</v>
      </c>
      <c r="C14" s="136"/>
      <c r="D14" s="136"/>
    </row>
    <row r="15" spans="1:4">
      <c r="A15" s="117" t="s">
        <v>229</v>
      </c>
      <c r="B15" s="130" t="s">
        <v>230</v>
      </c>
      <c r="C15" s="136"/>
      <c r="D15" s="136"/>
    </row>
    <row r="16" spans="1:4" ht="45" customHeight="1">
      <c r="A16" s="117" t="s">
        <v>231</v>
      </c>
      <c r="B16" s="130" t="s">
        <v>232</v>
      </c>
      <c r="C16" s="136"/>
      <c r="D16" s="136"/>
    </row>
    <row r="17" spans="1:4">
      <c r="A17" s="137" t="s">
        <v>233</v>
      </c>
      <c r="B17" s="138"/>
      <c r="C17" s="138"/>
      <c r="D17" s="139"/>
    </row>
    <row r="18" spans="1:4">
      <c r="A18" s="117" t="s">
        <v>234</v>
      </c>
      <c r="B18" s="130" t="s">
        <v>235</v>
      </c>
      <c r="C18" s="136"/>
      <c r="D18" s="136"/>
    </row>
    <row r="19" spans="1:4">
      <c r="A19" s="117" t="s">
        <v>236</v>
      </c>
      <c r="B19" s="130" t="s">
        <v>237</v>
      </c>
      <c r="C19" s="136"/>
      <c r="D19" s="136"/>
    </row>
    <row r="20" spans="1:4">
      <c r="A20" s="117" t="s">
        <v>238</v>
      </c>
      <c r="B20" s="130">
        <v>0.9</v>
      </c>
      <c r="C20" s="136"/>
      <c r="D20" s="136"/>
    </row>
    <row r="21" spans="1:4">
      <c r="A21" s="117" t="s">
        <v>239</v>
      </c>
      <c r="B21" s="130" t="s">
        <v>240</v>
      </c>
      <c r="C21" s="136"/>
      <c r="D21" s="136"/>
    </row>
    <row r="22" spans="1:4">
      <c r="A22" s="117" t="s">
        <v>241</v>
      </c>
      <c r="B22" s="130" t="s">
        <v>242</v>
      </c>
      <c r="C22" s="136"/>
      <c r="D22" s="136"/>
    </row>
    <row r="23" spans="1:4" ht="15" customHeight="1">
      <c r="A23" s="117" t="s">
        <v>243</v>
      </c>
      <c r="B23" s="130" t="s">
        <v>244</v>
      </c>
      <c r="C23" s="136"/>
      <c r="D23" s="136"/>
    </row>
    <row r="24" spans="1:4">
      <c r="A24" s="117" t="s">
        <v>245</v>
      </c>
      <c r="B24" s="130" t="s">
        <v>246</v>
      </c>
      <c r="C24" s="136"/>
      <c r="D24" s="136"/>
    </row>
    <row r="25" spans="1:4">
      <c r="A25" s="117" t="s">
        <v>216</v>
      </c>
      <c r="B25" s="130" t="s">
        <v>247</v>
      </c>
      <c r="C25" s="136"/>
      <c r="D25" s="136"/>
    </row>
    <row r="26" spans="1:4">
      <c r="A26" s="117" t="s">
        <v>218</v>
      </c>
      <c r="B26" s="130" t="s">
        <v>219</v>
      </c>
      <c r="C26" s="136"/>
      <c r="D26" s="136"/>
    </row>
    <row r="27" spans="1:4">
      <c r="A27" s="116"/>
      <c r="B27" s="130" t="s">
        <v>249</v>
      </c>
      <c r="C27" s="136"/>
      <c r="D27" s="136"/>
    </row>
    <row r="28" spans="1:4">
      <c r="A28" s="117" t="s">
        <v>248</v>
      </c>
      <c r="B28" s="130" t="s">
        <v>250</v>
      </c>
      <c r="C28" s="136"/>
      <c r="D28" s="136"/>
    </row>
    <row r="29" spans="1:4">
      <c r="A29" s="116"/>
      <c r="B29" s="130" t="s">
        <v>252</v>
      </c>
      <c r="C29" s="136"/>
      <c r="D29" s="136"/>
    </row>
    <row r="30" spans="1:4">
      <c r="A30" s="117" t="s">
        <v>251</v>
      </c>
      <c r="B30" s="130" t="s">
        <v>253</v>
      </c>
      <c r="C30" s="136"/>
      <c r="D30" s="136"/>
    </row>
    <row r="31" spans="1:4">
      <c r="A31" s="117" t="s">
        <v>254</v>
      </c>
      <c r="B31" s="131">
        <v>0.12569444444444444</v>
      </c>
      <c r="C31" s="136"/>
      <c r="D31" s="136"/>
    </row>
    <row r="32" spans="1:4">
      <c r="A32" s="117" t="s">
        <v>255</v>
      </c>
      <c r="B32" s="130" t="s">
        <v>256</v>
      </c>
      <c r="C32" s="136"/>
      <c r="D32" s="136"/>
    </row>
    <row r="33" spans="1:4">
      <c r="A33" s="117" t="s">
        <v>257</v>
      </c>
      <c r="B33" s="130" t="s">
        <v>258</v>
      </c>
      <c r="C33" s="136"/>
      <c r="D33" s="136"/>
    </row>
    <row r="34" spans="1:4">
      <c r="A34" s="117" t="s">
        <v>259</v>
      </c>
      <c r="B34" s="130" t="s">
        <v>260</v>
      </c>
      <c r="C34" s="136"/>
      <c r="D34" s="136"/>
    </row>
    <row r="35" spans="1:4" ht="15" customHeight="1">
      <c r="A35" s="117" t="s">
        <v>261</v>
      </c>
      <c r="B35" s="130" t="s">
        <v>262</v>
      </c>
      <c r="C35" s="136"/>
      <c r="D35" s="136"/>
    </row>
    <row r="36" spans="1:4" ht="26.25" customHeight="1">
      <c r="A36" s="117" t="s">
        <v>263</v>
      </c>
      <c r="B36" s="130" t="s">
        <v>264</v>
      </c>
      <c r="C36" s="136"/>
      <c r="D36" s="136"/>
    </row>
    <row r="37" spans="1:4" ht="15" customHeight="1">
      <c r="A37" s="117"/>
      <c r="B37" s="130" t="s">
        <v>265</v>
      </c>
      <c r="C37" s="136"/>
      <c r="D37" s="136"/>
    </row>
    <row r="38" spans="1:4">
      <c r="A38" s="116"/>
      <c r="B38" s="130" t="s">
        <v>267</v>
      </c>
      <c r="C38" s="136"/>
      <c r="D38" s="136"/>
    </row>
    <row r="39" spans="1:4">
      <c r="A39" s="117" t="s">
        <v>266</v>
      </c>
      <c r="B39" s="130" t="s">
        <v>268</v>
      </c>
      <c r="C39" s="136"/>
      <c r="D39" s="136"/>
    </row>
    <row r="40" spans="1:4">
      <c r="A40" s="118"/>
      <c r="B40" s="130" t="s">
        <v>269</v>
      </c>
      <c r="C40" s="136"/>
      <c r="D40" s="136"/>
    </row>
    <row r="41" spans="1:4" ht="25.5" customHeight="1">
      <c r="A41" s="137" t="s">
        <v>270</v>
      </c>
      <c r="B41" s="138"/>
      <c r="C41" s="138"/>
      <c r="D41" s="139"/>
    </row>
    <row r="42" spans="1:4">
      <c r="A42" s="117" t="s">
        <v>271</v>
      </c>
      <c r="B42" s="130" t="s">
        <v>272</v>
      </c>
      <c r="C42" s="136"/>
      <c r="D42" s="136"/>
    </row>
    <row r="43" spans="1:4">
      <c r="A43" s="117" t="s">
        <v>273</v>
      </c>
      <c r="B43" s="130" t="s">
        <v>274</v>
      </c>
      <c r="C43" s="136"/>
      <c r="D43" s="136"/>
    </row>
    <row r="44" spans="1:4">
      <c r="A44" s="117" t="s">
        <v>275</v>
      </c>
      <c r="B44" s="130" t="s">
        <v>276</v>
      </c>
      <c r="C44" s="136"/>
      <c r="D44" s="136"/>
    </row>
    <row r="45" spans="1:4">
      <c r="A45" s="117" t="s">
        <v>277</v>
      </c>
      <c r="B45" s="130" t="s">
        <v>278</v>
      </c>
      <c r="C45" s="136"/>
      <c r="D45" s="136"/>
    </row>
    <row r="46" spans="1:4">
      <c r="A46" s="137" t="s">
        <v>279</v>
      </c>
      <c r="B46" s="138"/>
      <c r="C46" s="138"/>
      <c r="D46" s="139"/>
    </row>
    <row r="47" spans="1:4" ht="63.75">
      <c r="A47" s="117" t="s">
        <v>280</v>
      </c>
      <c r="B47" s="130" t="s">
        <v>281</v>
      </c>
      <c r="C47" s="136"/>
      <c r="D47" s="136"/>
    </row>
    <row r="48" spans="1:4">
      <c r="A48" s="117" t="s">
        <v>282</v>
      </c>
      <c r="B48" s="130" t="s">
        <v>283</v>
      </c>
      <c r="C48" s="136"/>
      <c r="D48" s="136"/>
    </row>
    <row r="49" spans="1:4">
      <c r="A49" s="117" t="s">
        <v>284</v>
      </c>
      <c r="B49" s="130" t="s">
        <v>285</v>
      </c>
      <c r="C49" s="136"/>
      <c r="D49" s="136"/>
    </row>
    <row r="50" spans="1:4">
      <c r="A50" s="117" t="s">
        <v>286</v>
      </c>
      <c r="B50" s="130" t="s">
        <v>287</v>
      </c>
      <c r="C50" s="136"/>
      <c r="D50" s="136"/>
    </row>
    <row r="51" spans="1:4" ht="15" customHeight="1">
      <c r="A51" s="117" t="s">
        <v>288</v>
      </c>
      <c r="B51" s="130" t="s">
        <v>289</v>
      </c>
      <c r="C51" s="136"/>
      <c r="D51" s="136"/>
    </row>
    <row r="52" spans="1:4">
      <c r="A52" s="137" t="s">
        <v>290</v>
      </c>
      <c r="B52" s="138"/>
      <c r="C52" s="138"/>
      <c r="D52" s="139"/>
    </row>
    <row r="53" spans="1:4">
      <c r="A53" s="117" t="s">
        <v>291</v>
      </c>
      <c r="B53" s="130" t="s">
        <v>292</v>
      </c>
      <c r="C53" s="136"/>
      <c r="D53" s="136"/>
    </row>
    <row r="54" spans="1:4">
      <c r="A54" s="117" t="s">
        <v>293</v>
      </c>
      <c r="B54" s="130" t="s">
        <v>294</v>
      </c>
      <c r="C54" s="136"/>
      <c r="D54" s="136"/>
    </row>
    <row r="55" spans="1:4">
      <c r="A55" s="117" t="s">
        <v>295</v>
      </c>
      <c r="B55" s="130" t="s">
        <v>296</v>
      </c>
      <c r="C55" s="136"/>
      <c r="D55" s="136"/>
    </row>
    <row r="56" spans="1:4">
      <c r="A56" s="117" t="s">
        <v>297</v>
      </c>
      <c r="B56" s="130" t="s">
        <v>298</v>
      </c>
      <c r="C56" s="136"/>
      <c r="D56" s="136"/>
    </row>
    <row r="57" spans="1:4">
      <c r="A57" s="117" t="s">
        <v>299</v>
      </c>
      <c r="B57" s="130">
        <v>138</v>
      </c>
      <c r="C57" s="136"/>
      <c r="D57" s="136"/>
    </row>
    <row r="58" spans="1:4">
      <c r="A58" s="137" t="s">
        <v>300</v>
      </c>
      <c r="B58" s="138"/>
      <c r="C58" s="138"/>
      <c r="D58" s="139"/>
    </row>
    <row r="59" spans="1:4">
      <c r="A59" s="115" t="s">
        <v>301</v>
      </c>
      <c r="B59" s="130" t="s">
        <v>302</v>
      </c>
      <c r="C59" s="136"/>
      <c r="D59" s="136"/>
    </row>
    <row r="60" spans="1:4" ht="15" customHeight="1">
      <c r="A60" s="115"/>
      <c r="B60" s="130" t="s">
        <v>303</v>
      </c>
      <c r="C60" s="136"/>
      <c r="D60" s="136"/>
    </row>
    <row r="61" spans="1:4">
      <c r="A61" s="115"/>
      <c r="B61" s="130" t="s">
        <v>304</v>
      </c>
      <c r="C61" s="136"/>
      <c r="D61" s="136"/>
    </row>
    <row r="62" spans="1:4">
      <c r="A62" s="117" t="s">
        <v>305</v>
      </c>
      <c r="B62" s="130" t="s">
        <v>306</v>
      </c>
      <c r="C62" s="136"/>
      <c r="D62" s="136"/>
    </row>
    <row r="63" spans="1:4" ht="15" customHeight="1">
      <c r="A63" s="117" t="s">
        <v>307</v>
      </c>
      <c r="B63" s="130" t="s">
        <v>308</v>
      </c>
      <c r="C63" s="136"/>
      <c r="D63" s="136"/>
    </row>
    <row r="64" spans="1:4">
      <c r="A64" s="117" t="s">
        <v>309</v>
      </c>
      <c r="B64" s="130" t="s">
        <v>310</v>
      </c>
      <c r="C64" s="136"/>
      <c r="D64" s="136"/>
    </row>
    <row r="65" spans="1:4" ht="15" customHeight="1">
      <c r="A65" s="117" t="s">
        <v>311</v>
      </c>
      <c r="B65" s="130" t="s">
        <v>312</v>
      </c>
      <c r="C65" s="136"/>
      <c r="D65" s="136"/>
    </row>
    <row r="66" spans="1:4" ht="15" customHeight="1">
      <c r="A66" s="117" t="s">
        <v>313</v>
      </c>
      <c r="B66" s="130" t="s">
        <v>314</v>
      </c>
      <c r="C66" s="136"/>
      <c r="D66" s="136"/>
    </row>
    <row r="67" spans="1:4" ht="15" customHeight="1">
      <c r="A67" s="117" t="s">
        <v>315</v>
      </c>
      <c r="B67" s="130" t="s">
        <v>316</v>
      </c>
      <c r="C67" s="136"/>
      <c r="D67" s="136"/>
    </row>
    <row r="68" spans="1:4" ht="15" customHeight="1">
      <c r="A68" s="117" t="s">
        <v>317</v>
      </c>
      <c r="B68" s="130" t="s">
        <v>318</v>
      </c>
      <c r="C68" s="136"/>
      <c r="D68" s="136"/>
    </row>
    <row r="69" spans="1:4">
      <c r="A69" s="117" t="s">
        <v>319</v>
      </c>
      <c r="B69" s="130" t="s">
        <v>320</v>
      </c>
      <c r="C69" s="136"/>
      <c r="D69" s="136"/>
    </row>
    <row r="70" spans="1:4" ht="15" customHeight="1">
      <c r="A70" s="117" t="s">
        <v>321</v>
      </c>
      <c r="B70" s="130" t="s">
        <v>322</v>
      </c>
      <c r="C70" s="136"/>
      <c r="D70" s="136"/>
    </row>
    <row r="71" spans="1:4">
      <c r="A71" s="117" t="s">
        <v>323</v>
      </c>
      <c r="B71" s="130" t="s">
        <v>324</v>
      </c>
      <c r="C71" s="136"/>
      <c r="D71" s="136"/>
    </row>
    <row r="72" spans="1:4" ht="38.25">
      <c r="A72" s="140" t="s">
        <v>325</v>
      </c>
      <c r="B72" s="130" t="s">
        <v>326</v>
      </c>
      <c r="C72" s="136"/>
      <c r="D72" s="136"/>
    </row>
    <row r="73" spans="1:4" ht="38.25">
      <c r="A73" s="141"/>
      <c r="B73" s="130" t="s">
        <v>327</v>
      </c>
      <c r="C73" s="136"/>
      <c r="D73" s="136"/>
    </row>
    <row r="74" spans="1:4" ht="25.5">
      <c r="A74" s="142"/>
      <c r="B74" s="130" t="s">
        <v>328</v>
      </c>
      <c r="C74" s="136"/>
      <c r="D74" s="136"/>
    </row>
  </sheetData>
  <mergeCells count="8">
    <mergeCell ref="A1:B1"/>
    <mergeCell ref="A5:D5"/>
    <mergeCell ref="A17:D17"/>
    <mergeCell ref="A41:D41"/>
    <mergeCell ref="A46:D46"/>
    <mergeCell ref="A52:D52"/>
    <mergeCell ref="A58:D58"/>
    <mergeCell ref="A72:A74"/>
  </mergeCells>
  <pageMargins left="0.7" right="0.7" top="0.75" bottom="0.75" header="0.3" footer="0.3"/>
  <pageSetup paperSize="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V66"/>
  <sheetViews>
    <sheetView showGridLines="0" zoomScale="90" zoomScaleNormal="90" workbookViewId="0">
      <pane ySplit="12" topLeftCell="A13" activePane="bottomLeft" state="frozen"/>
      <selection pane="bottomLeft" activeCell="H14" sqref="H14"/>
    </sheetView>
  </sheetViews>
  <sheetFormatPr baseColWidth="10" defaultRowHeight="15"/>
  <cols>
    <col min="1" max="1" width="1.85546875" style="147" customWidth="1"/>
    <col min="2" max="2" width="4.140625" style="147" customWidth="1"/>
    <col min="3" max="3" width="8.7109375" style="174" customWidth="1"/>
    <col min="4" max="4" width="9.5703125" style="147" customWidth="1"/>
    <col min="5" max="5" width="25.28515625" style="175" customWidth="1"/>
    <col min="6" max="6" width="14.28515625" style="175" hidden="1" customWidth="1"/>
    <col min="7" max="7" width="18.5703125" style="176" customWidth="1"/>
    <col min="8" max="8" width="16.85546875" style="177" customWidth="1"/>
    <col min="9" max="9" width="13.140625" style="177" customWidth="1"/>
    <col min="10" max="10" width="13.5703125" style="147" customWidth="1"/>
    <col min="11" max="11" width="17.7109375" style="147" customWidth="1"/>
    <col min="12" max="12" width="17.5703125" style="147" customWidth="1"/>
    <col min="13" max="13" width="16.28515625" style="147" customWidth="1"/>
    <col min="14" max="14" width="40.28515625" style="175" customWidth="1"/>
    <col min="15" max="16384" width="11.42578125" style="147"/>
  </cols>
  <sheetData>
    <row r="2" spans="2:22" ht="15" customHeight="1">
      <c r="C2" s="148"/>
      <c r="D2" s="149"/>
      <c r="E2" s="150"/>
      <c r="F2" s="151" t="s">
        <v>333</v>
      </c>
      <c r="G2" s="152"/>
      <c r="H2" s="152"/>
      <c r="I2" s="152"/>
      <c r="J2" s="152"/>
      <c r="K2" s="152"/>
      <c r="L2" s="153"/>
      <c r="M2" s="154" t="s">
        <v>334</v>
      </c>
      <c r="N2" s="155"/>
    </row>
    <row r="3" spans="2:22" ht="15" customHeight="1">
      <c r="C3" s="156"/>
      <c r="D3" s="157"/>
      <c r="E3" s="158"/>
      <c r="F3" s="159"/>
      <c r="G3" s="160"/>
      <c r="H3" s="160"/>
      <c r="I3" s="160"/>
      <c r="J3" s="160"/>
      <c r="K3" s="160"/>
      <c r="L3" s="161"/>
      <c r="M3" s="162" t="s">
        <v>335</v>
      </c>
      <c r="N3" s="163"/>
    </row>
    <row r="4" spans="2:22" ht="15" customHeight="1">
      <c r="C4" s="156"/>
      <c r="D4" s="157"/>
      <c r="E4" s="158"/>
      <c r="F4" s="159"/>
      <c r="G4" s="160"/>
      <c r="H4" s="160"/>
      <c r="I4" s="160"/>
      <c r="J4" s="160"/>
      <c r="K4" s="160"/>
      <c r="L4" s="161"/>
      <c r="M4" s="164" t="s">
        <v>336</v>
      </c>
      <c r="N4" s="165"/>
    </row>
    <row r="5" spans="2:22" ht="15" customHeight="1">
      <c r="C5" s="166"/>
      <c r="D5" s="167"/>
      <c r="E5" s="168"/>
      <c r="F5" s="169"/>
      <c r="G5" s="170"/>
      <c r="H5" s="170"/>
      <c r="I5" s="170"/>
      <c r="J5" s="170"/>
      <c r="K5" s="170"/>
      <c r="L5" s="171"/>
      <c r="M5" s="172"/>
      <c r="N5" s="173"/>
    </row>
    <row r="6" spans="2:22" ht="15" customHeight="1">
      <c r="N6" s="147"/>
    </row>
    <row r="7" spans="2:22" s="178" customFormat="1" ht="33" customHeight="1">
      <c r="C7" s="179" t="s">
        <v>337</v>
      </c>
      <c r="D7" s="180"/>
      <c r="E7" s="181"/>
      <c r="F7" s="182" t="s">
        <v>451</v>
      </c>
      <c r="G7" s="183"/>
      <c r="H7" s="183"/>
      <c r="I7" s="183"/>
      <c r="J7" s="183"/>
      <c r="K7" s="183"/>
      <c r="L7" s="183"/>
      <c r="M7" s="183"/>
      <c r="N7" s="184"/>
    </row>
    <row r="8" spans="2:22" s="178" customFormat="1" ht="15" customHeight="1">
      <c r="C8" s="185"/>
      <c r="D8" s="147"/>
      <c r="E8" s="185"/>
      <c r="F8" s="186"/>
      <c r="G8" s="186"/>
      <c r="H8" s="186"/>
      <c r="I8" s="186"/>
      <c r="J8" s="186"/>
      <c r="K8" s="186"/>
      <c r="L8" s="186"/>
      <c r="M8" s="186"/>
      <c r="N8" s="186"/>
    </row>
    <row r="9" spans="2:22" s="178" customFormat="1" ht="15" customHeight="1">
      <c r="B9" s="187" t="s">
        <v>338</v>
      </c>
      <c r="C9" s="188"/>
      <c r="D9" s="188"/>
      <c r="E9" s="188"/>
      <c r="F9" s="186"/>
      <c r="G9" s="186"/>
      <c r="H9" s="186"/>
      <c r="I9" s="186"/>
      <c r="J9" s="186"/>
      <c r="K9" s="186"/>
      <c r="L9" s="186"/>
      <c r="M9" s="186"/>
      <c r="N9" s="186"/>
    </row>
    <row r="10" spans="2:22" s="178" customFormat="1" ht="7.5" customHeight="1">
      <c r="C10" s="133"/>
      <c r="D10" s="144"/>
      <c r="E10" s="147"/>
      <c r="F10" s="147"/>
      <c r="G10" s="147"/>
      <c r="H10" s="147"/>
      <c r="I10" s="147"/>
      <c r="J10" s="147"/>
      <c r="K10" s="147"/>
      <c r="L10" s="147"/>
      <c r="M10" s="147"/>
      <c r="N10" s="147"/>
      <c r="O10" s="147"/>
      <c r="P10" s="147"/>
      <c r="Q10" s="147"/>
      <c r="R10" s="147"/>
      <c r="S10" s="147"/>
      <c r="T10" s="147"/>
      <c r="U10" s="147"/>
      <c r="V10" s="147"/>
    </row>
    <row r="11" spans="2:22" s="191" customFormat="1" ht="12.75" customHeight="1">
      <c r="B11" s="189" t="s">
        <v>339</v>
      </c>
      <c r="C11" s="189" t="s">
        <v>340</v>
      </c>
      <c r="D11" s="189" t="s">
        <v>341</v>
      </c>
      <c r="E11" s="190" t="s">
        <v>342</v>
      </c>
      <c r="F11" s="189" t="s">
        <v>343</v>
      </c>
      <c r="G11" s="189" t="s">
        <v>344</v>
      </c>
      <c r="H11" s="189" t="s">
        <v>345</v>
      </c>
      <c r="I11" s="189" t="s">
        <v>346</v>
      </c>
      <c r="J11" s="190" t="s">
        <v>347</v>
      </c>
      <c r="K11" s="190" t="s">
        <v>348</v>
      </c>
      <c r="L11" s="190" t="s">
        <v>349</v>
      </c>
      <c r="M11" s="190" t="s">
        <v>350</v>
      </c>
      <c r="N11" s="190" t="s">
        <v>351</v>
      </c>
    </row>
    <row r="12" spans="2:22" s="191" customFormat="1" ht="12.75" customHeight="1">
      <c r="B12" s="192"/>
      <c r="C12" s="192"/>
      <c r="D12" s="192"/>
      <c r="E12" s="193"/>
      <c r="F12" s="192"/>
      <c r="G12" s="192"/>
      <c r="H12" s="192"/>
      <c r="I12" s="192"/>
      <c r="J12" s="193"/>
      <c r="K12" s="193"/>
      <c r="L12" s="193"/>
      <c r="M12" s="193"/>
      <c r="N12" s="193"/>
    </row>
    <row r="13" spans="2:22" s="191" customFormat="1" ht="82.5" customHeight="1">
      <c r="B13" s="194">
        <v>1</v>
      </c>
      <c r="C13" s="195" t="s">
        <v>352</v>
      </c>
      <c r="D13" s="196" t="s">
        <v>353</v>
      </c>
      <c r="E13" s="197" t="s">
        <v>354</v>
      </c>
      <c r="F13" s="198" t="s">
        <v>355</v>
      </c>
      <c r="G13" s="196" t="s">
        <v>356</v>
      </c>
      <c r="H13" s="196">
        <v>2</v>
      </c>
      <c r="I13" s="196">
        <v>3</v>
      </c>
      <c r="J13" s="196">
        <f>+H13+I13</f>
        <v>5</v>
      </c>
      <c r="K13" s="199" t="str">
        <f>+IF(J13=0,"",IF(J13=1,"",IF(J13=2,"Riesgo Bajo",IF(J13=3,"Riesgo Bajo",IF(J13=4,"Riesgo Bajo",IF(J13=5,"Riesgo Medio",IF(J13=6,"Riesgo Alto",IF(J13=7,"Riesgo Alto",IF(J13=8,"Riesgo Extremo",IF(J13=9,"Riesgo Extremo",IF(J13=10,"Riesgo Extremo")))))))))))</f>
        <v>Riesgo Medio</v>
      </c>
      <c r="L13" s="200" t="s">
        <v>357</v>
      </c>
      <c r="M13" s="198" t="s">
        <v>358</v>
      </c>
      <c r="N13" s="197" t="s">
        <v>452</v>
      </c>
    </row>
    <row r="14" spans="2:22" ht="89.25">
      <c r="B14" s="194">
        <v>2</v>
      </c>
      <c r="C14" s="201"/>
      <c r="D14" s="196" t="s">
        <v>359</v>
      </c>
      <c r="E14" s="202" t="s">
        <v>360</v>
      </c>
      <c r="F14" s="198" t="s">
        <v>355</v>
      </c>
      <c r="G14" s="198" t="s">
        <v>361</v>
      </c>
      <c r="H14" s="196">
        <v>2</v>
      </c>
      <c r="I14" s="196">
        <v>1</v>
      </c>
      <c r="J14" s="196">
        <f>+H14+I14</f>
        <v>3</v>
      </c>
      <c r="K14" s="199" t="str">
        <f>+IF(J14=0,"",IF(J14=1,"",IF(J14=2,"Riesgo Bajo",IF(J14=3,"Riesgo Bajo",IF(J14=4,"Riesgo Bajo",IF(J14=5,"Riesgo Medio",IF(J14=6,"Riesgo Alto",IF(J14=7,"Riesgo Alto",IF(J14=8,"Riesgo Extremo",IF(J14=9,"Riesgo Extremo",IF(J14=10,"Riesgo Extremo")))))))))))</f>
        <v>Riesgo Bajo</v>
      </c>
      <c r="L14" s="200" t="s">
        <v>357</v>
      </c>
      <c r="M14" s="198" t="s">
        <v>362</v>
      </c>
      <c r="N14" s="197" t="s">
        <v>363</v>
      </c>
    </row>
    <row r="15" spans="2:22" ht="81" customHeight="1">
      <c r="B15" s="194">
        <v>3</v>
      </c>
      <c r="C15" s="201"/>
      <c r="D15" s="196" t="s">
        <v>359</v>
      </c>
      <c r="E15" s="202" t="s">
        <v>364</v>
      </c>
      <c r="F15" s="198" t="s">
        <v>355</v>
      </c>
      <c r="G15" s="198" t="s">
        <v>361</v>
      </c>
      <c r="H15" s="198">
        <v>2</v>
      </c>
      <c r="I15" s="198">
        <v>2</v>
      </c>
      <c r="J15" s="196">
        <f t="shared" ref="J15:J35" si="0">+H15+I15</f>
        <v>4</v>
      </c>
      <c r="K15" s="199" t="str">
        <f t="shared" ref="K15:K35" si="1">+IF(J15=0,"",IF(J15=1,"",IF(J15=2,"Riesgo Bajo",IF(J15=3,"Riesgo Bajo",IF(J15=4,"Riesgo Bajo",IF(J15=5,"Riesgo Medio",IF(J15=6,"Riesgo Alto",IF(J15=7,"Riesgo Alto",IF(J15=8,"Riesgo Extremo",IF(J15=9,"Riesgo Extremo",IF(J15=10,"Riesgo Extremo")))))))))))</f>
        <v>Riesgo Bajo</v>
      </c>
      <c r="L15" s="200" t="s">
        <v>357</v>
      </c>
      <c r="M15" s="198" t="s">
        <v>362</v>
      </c>
      <c r="N15" s="197" t="s">
        <v>365</v>
      </c>
    </row>
    <row r="16" spans="2:22" ht="117" customHeight="1">
      <c r="B16" s="194">
        <v>4</v>
      </c>
      <c r="C16" s="201"/>
      <c r="D16" s="196" t="s">
        <v>359</v>
      </c>
      <c r="E16" s="202" t="s">
        <v>366</v>
      </c>
      <c r="F16" s="198" t="s">
        <v>355</v>
      </c>
      <c r="G16" s="198" t="s">
        <v>361</v>
      </c>
      <c r="H16" s="198">
        <v>1</v>
      </c>
      <c r="I16" s="198">
        <v>4</v>
      </c>
      <c r="J16" s="196">
        <f t="shared" si="0"/>
        <v>5</v>
      </c>
      <c r="K16" s="203" t="str">
        <f t="shared" si="1"/>
        <v>Riesgo Medio</v>
      </c>
      <c r="L16" s="200" t="s">
        <v>357</v>
      </c>
      <c r="M16" s="198" t="s">
        <v>358</v>
      </c>
      <c r="N16" s="204" t="s">
        <v>367</v>
      </c>
    </row>
    <row r="17" spans="2:14" ht="140.25" customHeight="1">
      <c r="B17" s="194">
        <v>5</v>
      </c>
      <c r="C17" s="201"/>
      <c r="D17" s="196" t="s">
        <v>359</v>
      </c>
      <c r="E17" s="202" t="s">
        <v>368</v>
      </c>
      <c r="F17" s="198" t="s">
        <v>355</v>
      </c>
      <c r="G17" s="198" t="s">
        <v>361</v>
      </c>
      <c r="H17" s="198">
        <v>2</v>
      </c>
      <c r="I17" s="198">
        <v>4</v>
      </c>
      <c r="J17" s="196">
        <f t="shared" si="0"/>
        <v>6</v>
      </c>
      <c r="K17" s="199" t="str">
        <f t="shared" si="1"/>
        <v>Riesgo Alto</v>
      </c>
      <c r="L17" s="200" t="s">
        <v>357</v>
      </c>
      <c r="M17" s="198" t="s">
        <v>358</v>
      </c>
      <c r="N17" s="197" t="s">
        <v>369</v>
      </c>
    </row>
    <row r="18" spans="2:14" ht="99.75" customHeight="1">
      <c r="B18" s="194">
        <v>6</v>
      </c>
      <c r="C18" s="205"/>
      <c r="D18" s="196" t="s">
        <v>359</v>
      </c>
      <c r="E18" s="202" t="s">
        <v>370</v>
      </c>
      <c r="F18" s="198" t="s">
        <v>355</v>
      </c>
      <c r="G18" s="198" t="s">
        <v>361</v>
      </c>
      <c r="H18" s="198">
        <v>2</v>
      </c>
      <c r="I18" s="198">
        <v>3</v>
      </c>
      <c r="J18" s="196">
        <f t="shared" si="0"/>
        <v>5</v>
      </c>
      <c r="K18" s="203" t="str">
        <f t="shared" si="1"/>
        <v>Riesgo Medio</v>
      </c>
      <c r="L18" s="200" t="s">
        <v>357</v>
      </c>
      <c r="M18" s="198" t="s">
        <v>358</v>
      </c>
      <c r="N18" s="197" t="s">
        <v>453</v>
      </c>
    </row>
    <row r="19" spans="2:14" ht="102">
      <c r="B19" s="194">
        <v>7</v>
      </c>
      <c r="C19" s="206" t="s">
        <v>371</v>
      </c>
      <c r="D19" s="196" t="s">
        <v>359</v>
      </c>
      <c r="E19" s="202" t="s">
        <v>372</v>
      </c>
      <c r="F19" s="198" t="s">
        <v>355</v>
      </c>
      <c r="G19" s="198" t="s">
        <v>361</v>
      </c>
      <c r="H19" s="198">
        <v>2</v>
      </c>
      <c r="I19" s="198">
        <v>4</v>
      </c>
      <c r="J19" s="196">
        <f t="shared" si="0"/>
        <v>6</v>
      </c>
      <c r="K19" s="199" t="str">
        <f t="shared" si="1"/>
        <v>Riesgo Alto</v>
      </c>
      <c r="L19" s="200" t="s">
        <v>357</v>
      </c>
      <c r="M19" s="198" t="s">
        <v>358</v>
      </c>
      <c r="N19" s="197" t="s">
        <v>373</v>
      </c>
    </row>
    <row r="20" spans="2:14" ht="118.5" customHeight="1">
      <c r="B20" s="194">
        <v>8</v>
      </c>
      <c r="C20" s="207"/>
      <c r="D20" s="196" t="s">
        <v>353</v>
      </c>
      <c r="E20" s="197" t="s">
        <v>374</v>
      </c>
      <c r="F20" s="198" t="s">
        <v>355</v>
      </c>
      <c r="G20" s="208" t="s">
        <v>361</v>
      </c>
      <c r="H20" s="200">
        <v>2</v>
      </c>
      <c r="I20" s="200">
        <v>2</v>
      </c>
      <c r="J20" s="196">
        <f t="shared" si="0"/>
        <v>4</v>
      </c>
      <c r="K20" s="199" t="str">
        <f t="shared" si="1"/>
        <v>Riesgo Bajo</v>
      </c>
      <c r="L20" s="200" t="s">
        <v>357</v>
      </c>
      <c r="M20" s="208" t="s">
        <v>362</v>
      </c>
      <c r="N20" s="197" t="s">
        <v>375</v>
      </c>
    </row>
    <row r="21" spans="2:14" ht="99" customHeight="1">
      <c r="B21" s="194">
        <v>9</v>
      </c>
      <c r="C21" s="207"/>
      <c r="D21" s="196" t="s">
        <v>353</v>
      </c>
      <c r="E21" s="197" t="s">
        <v>376</v>
      </c>
      <c r="F21" s="198" t="s">
        <v>355</v>
      </c>
      <c r="G21" s="208" t="s">
        <v>361</v>
      </c>
      <c r="H21" s="200">
        <v>2</v>
      </c>
      <c r="I21" s="200">
        <v>2</v>
      </c>
      <c r="J21" s="196">
        <f t="shared" si="0"/>
        <v>4</v>
      </c>
      <c r="K21" s="199" t="str">
        <f t="shared" si="1"/>
        <v>Riesgo Bajo</v>
      </c>
      <c r="L21" s="200" t="s">
        <v>357</v>
      </c>
      <c r="M21" s="208" t="s">
        <v>362</v>
      </c>
      <c r="N21" s="202" t="s">
        <v>377</v>
      </c>
    </row>
    <row r="22" spans="2:14" ht="78.75" customHeight="1">
      <c r="B22" s="194">
        <v>10</v>
      </c>
      <c r="C22" s="207"/>
      <c r="D22" s="196" t="s">
        <v>378</v>
      </c>
      <c r="E22" s="197" t="s">
        <v>379</v>
      </c>
      <c r="F22" s="198" t="s">
        <v>355</v>
      </c>
      <c r="G22" s="208" t="s">
        <v>361</v>
      </c>
      <c r="H22" s="200">
        <v>1</v>
      </c>
      <c r="I22" s="200">
        <v>4</v>
      </c>
      <c r="J22" s="196">
        <f t="shared" si="0"/>
        <v>5</v>
      </c>
      <c r="K22" s="203" t="str">
        <f t="shared" si="1"/>
        <v>Riesgo Medio</v>
      </c>
      <c r="L22" s="200" t="s">
        <v>357</v>
      </c>
      <c r="M22" s="208" t="s">
        <v>358</v>
      </c>
      <c r="N22" s="202" t="s">
        <v>454</v>
      </c>
    </row>
    <row r="23" spans="2:14" ht="121.5" customHeight="1">
      <c r="B23" s="194">
        <v>11</v>
      </c>
      <c r="C23" s="207"/>
      <c r="D23" s="196" t="s">
        <v>380</v>
      </c>
      <c r="E23" s="197" t="s">
        <v>381</v>
      </c>
      <c r="F23" s="198" t="s">
        <v>355</v>
      </c>
      <c r="G23" s="208" t="s">
        <v>382</v>
      </c>
      <c r="H23" s="200">
        <v>2</v>
      </c>
      <c r="I23" s="200">
        <v>2</v>
      </c>
      <c r="J23" s="196">
        <f>+H23+I23</f>
        <v>4</v>
      </c>
      <c r="K23" s="199" t="str">
        <f>+IF(J23=0,"",IF(J23=1,"",IF(J23=2,"Riesgo Bajo",IF(J23=3,"Riesgo Bajo",IF(J23=4,"Riesgo Bajo",IF(J23=5,"Riesgo Medio",IF(J23=6,"Riesgo Alto",IF(J23=7,"Riesgo Alto",IF(J23=8,"Riesgo Extremo",IF(J23=9,"Riesgo Extremo",IF(J23=10,"Riesgo Extremo")))))))))))</f>
        <v>Riesgo Bajo</v>
      </c>
      <c r="L23" s="200" t="s">
        <v>357</v>
      </c>
      <c r="M23" s="208" t="s">
        <v>362</v>
      </c>
      <c r="N23" s="197" t="s">
        <v>455</v>
      </c>
    </row>
    <row r="24" spans="2:14" ht="159.75" customHeight="1">
      <c r="B24" s="194">
        <v>12</v>
      </c>
      <c r="C24" s="207"/>
      <c r="D24" s="196" t="s">
        <v>353</v>
      </c>
      <c r="E24" s="209" t="s">
        <v>383</v>
      </c>
      <c r="F24" s="198" t="s">
        <v>355</v>
      </c>
      <c r="G24" s="208" t="s">
        <v>356</v>
      </c>
      <c r="H24" s="200">
        <v>1</v>
      </c>
      <c r="I24" s="200">
        <v>4</v>
      </c>
      <c r="J24" s="196">
        <f>+H24+I24</f>
        <v>5</v>
      </c>
      <c r="K24" s="199" t="str">
        <f>+IF(J24=0,"",IF(J24=1,"",IF(J24=2,"Riesgo Bajo",IF(J24=3,"Riesgo Bajo",IF(J24=4,"Riesgo Bajo",IF(J24=5,"Riesgo Medio",IF(J24=6,"Riesgo Alto",IF(J24=7,"Riesgo Alto",IF(J24=8,"Riesgo Extremo",IF(J24=9,"Riesgo Extremo",IF(J24=10,"Riesgo Extremo")))))))))))</f>
        <v>Riesgo Medio</v>
      </c>
      <c r="L24" s="208" t="s">
        <v>384</v>
      </c>
      <c r="M24" s="208" t="s">
        <v>358</v>
      </c>
      <c r="N24" s="197" t="s">
        <v>456</v>
      </c>
    </row>
    <row r="25" spans="2:14" ht="151.5" customHeight="1">
      <c r="B25" s="194">
        <v>13</v>
      </c>
      <c r="C25" s="210" t="s">
        <v>385</v>
      </c>
      <c r="D25" s="198" t="s">
        <v>359</v>
      </c>
      <c r="E25" s="197" t="s">
        <v>386</v>
      </c>
      <c r="F25" s="198" t="s">
        <v>355</v>
      </c>
      <c r="G25" s="208" t="s">
        <v>361</v>
      </c>
      <c r="H25" s="200">
        <v>1</v>
      </c>
      <c r="I25" s="200">
        <v>5</v>
      </c>
      <c r="J25" s="196">
        <f>+H25+I25</f>
        <v>6</v>
      </c>
      <c r="K25" s="199" t="str">
        <f>+IF(J25=0,"",IF(J25=1,"",IF(J25=2,"Riesgo Bajo",IF(J25=3,"Riesgo Bajo",IF(J25=4,"Riesgo Bajo",IF(J25=5,"Riesgo Medio",IF(J25=6,"Riesgo Alto",IF(J25=7,"Riesgo Alto",IF(J25=8,"Riesgo Extremo",IF(J25=9,"Riesgo Extremo",IF(J25=10,"Riesgo Extremo")))))))))))</f>
        <v>Riesgo Alto</v>
      </c>
      <c r="L25" s="211" t="s">
        <v>357</v>
      </c>
      <c r="M25" s="208" t="s">
        <v>358</v>
      </c>
      <c r="N25" s="197" t="s">
        <v>457</v>
      </c>
    </row>
    <row r="26" spans="2:14" ht="128.25" customHeight="1">
      <c r="B26" s="194">
        <v>14</v>
      </c>
      <c r="C26" s="212"/>
      <c r="D26" s="198" t="s">
        <v>387</v>
      </c>
      <c r="E26" s="197" t="s">
        <v>458</v>
      </c>
      <c r="F26" s="198" t="s">
        <v>355</v>
      </c>
      <c r="G26" s="208" t="s">
        <v>361</v>
      </c>
      <c r="H26" s="200">
        <v>2</v>
      </c>
      <c r="I26" s="200">
        <v>2</v>
      </c>
      <c r="J26" s="196">
        <f>+H26+I26</f>
        <v>4</v>
      </c>
      <c r="K26" s="199" t="str">
        <f>+IF(J26=0,"",IF(J26=1,"",IF(J26=2,"Riesgo Bajo",IF(J26=3,"Riesgo Bajo",IF(J26=4,"Riesgo Bajo",IF(J26=5,"Riesgo Medio",IF(J26=6,"Riesgo Alto",IF(J26=7,"Riesgo Alto",IF(J26=8,"Riesgo Extremo",IF(J26=9,"Riesgo Extremo",IF(J26=10,"Riesgo Extremo")))))))))))</f>
        <v>Riesgo Bajo</v>
      </c>
      <c r="L26" s="208" t="s">
        <v>384</v>
      </c>
      <c r="M26" s="208" t="s">
        <v>358</v>
      </c>
      <c r="N26" s="197" t="s">
        <v>388</v>
      </c>
    </row>
    <row r="27" spans="2:14" ht="120" customHeight="1">
      <c r="B27" s="194">
        <v>15</v>
      </c>
      <c r="C27" s="212"/>
      <c r="D27" s="198" t="s">
        <v>387</v>
      </c>
      <c r="E27" s="197" t="s">
        <v>389</v>
      </c>
      <c r="F27" s="198" t="s">
        <v>355</v>
      </c>
      <c r="G27" s="200" t="s">
        <v>361</v>
      </c>
      <c r="H27" s="200">
        <v>3</v>
      </c>
      <c r="I27" s="200">
        <v>3</v>
      </c>
      <c r="J27" s="196">
        <f t="shared" si="0"/>
        <v>6</v>
      </c>
      <c r="K27" s="199" t="str">
        <f t="shared" si="1"/>
        <v>Riesgo Alto</v>
      </c>
      <c r="L27" s="211" t="s">
        <v>384</v>
      </c>
      <c r="M27" s="208" t="s">
        <v>358</v>
      </c>
      <c r="N27" s="197" t="s">
        <v>390</v>
      </c>
    </row>
    <row r="28" spans="2:14" ht="38.25">
      <c r="B28" s="194">
        <v>16</v>
      </c>
      <c r="C28" s="212"/>
      <c r="D28" s="198" t="s">
        <v>380</v>
      </c>
      <c r="E28" s="197" t="s">
        <v>391</v>
      </c>
      <c r="F28" s="198" t="s">
        <v>355</v>
      </c>
      <c r="G28" s="200" t="s">
        <v>361</v>
      </c>
      <c r="H28" s="200">
        <v>2</v>
      </c>
      <c r="I28" s="200">
        <v>5</v>
      </c>
      <c r="J28" s="196">
        <f t="shared" si="0"/>
        <v>7</v>
      </c>
      <c r="K28" s="199" t="str">
        <f t="shared" si="1"/>
        <v>Riesgo Alto</v>
      </c>
      <c r="L28" s="211" t="s">
        <v>392</v>
      </c>
      <c r="M28" s="208" t="s">
        <v>362</v>
      </c>
      <c r="N28" s="197" t="s">
        <v>393</v>
      </c>
    </row>
    <row r="29" spans="2:14" ht="114.75">
      <c r="B29" s="194">
        <v>17</v>
      </c>
      <c r="C29" s="213"/>
      <c r="D29" s="198" t="s">
        <v>387</v>
      </c>
      <c r="E29" s="197" t="s">
        <v>394</v>
      </c>
      <c r="F29" s="198" t="s">
        <v>355</v>
      </c>
      <c r="G29" s="200" t="s">
        <v>361</v>
      </c>
      <c r="H29" s="200">
        <v>2</v>
      </c>
      <c r="I29" s="200">
        <v>4</v>
      </c>
      <c r="J29" s="196">
        <f t="shared" si="0"/>
        <v>6</v>
      </c>
      <c r="K29" s="199" t="str">
        <f t="shared" si="1"/>
        <v>Riesgo Alto</v>
      </c>
      <c r="L29" s="211" t="s">
        <v>384</v>
      </c>
      <c r="M29" s="208" t="s">
        <v>358</v>
      </c>
      <c r="N29" s="197" t="s">
        <v>395</v>
      </c>
    </row>
    <row r="30" spans="2:14" ht="128.25" customHeight="1">
      <c r="B30" s="194">
        <v>18</v>
      </c>
      <c r="C30" s="214" t="s">
        <v>396</v>
      </c>
      <c r="D30" s="196" t="s">
        <v>353</v>
      </c>
      <c r="E30" s="197" t="s">
        <v>397</v>
      </c>
      <c r="F30" s="198" t="s">
        <v>355</v>
      </c>
      <c r="G30" s="200" t="s">
        <v>361</v>
      </c>
      <c r="H30" s="200">
        <v>2</v>
      </c>
      <c r="I30" s="200">
        <v>4</v>
      </c>
      <c r="J30" s="196">
        <f t="shared" si="0"/>
        <v>6</v>
      </c>
      <c r="K30" s="199" t="str">
        <f t="shared" si="1"/>
        <v>Riesgo Alto</v>
      </c>
      <c r="L30" s="200" t="s">
        <v>398</v>
      </c>
      <c r="M30" s="208" t="s">
        <v>358</v>
      </c>
      <c r="N30" s="197" t="s">
        <v>399</v>
      </c>
    </row>
    <row r="31" spans="2:14" ht="111" customHeight="1">
      <c r="B31" s="194">
        <v>19</v>
      </c>
      <c r="C31" s="214"/>
      <c r="D31" s="196" t="s">
        <v>353</v>
      </c>
      <c r="E31" s="197" t="s">
        <v>400</v>
      </c>
      <c r="F31" s="198" t="s">
        <v>355</v>
      </c>
      <c r="G31" s="200" t="s">
        <v>401</v>
      </c>
      <c r="H31" s="200">
        <v>1</v>
      </c>
      <c r="I31" s="200">
        <v>4</v>
      </c>
      <c r="J31" s="196">
        <f t="shared" si="0"/>
        <v>5</v>
      </c>
      <c r="K31" s="203" t="str">
        <f t="shared" si="1"/>
        <v>Riesgo Medio</v>
      </c>
      <c r="L31" s="211" t="s">
        <v>402</v>
      </c>
      <c r="M31" s="208" t="s">
        <v>362</v>
      </c>
      <c r="N31" s="197" t="s">
        <v>403</v>
      </c>
    </row>
    <row r="32" spans="2:14" ht="89.25">
      <c r="B32" s="215">
        <v>20</v>
      </c>
      <c r="C32" s="214"/>
      <c r="D32" s="196" t="s">
        <v>353</v>
      </c>
      <c r="E32" s="197" t="s">
        <v>404</v>
      </c>
      <c r="F32" s="198" t="s">
        <v>355</v>
      </c>
      <c r="G32" s="200" t="s">
        <v>356</v>
      </c>
      <c r="H32" s="200">
        <v>2</v>
      </c>
      <c r="I32" s="200">
        <v>4</v>
      </c>
      <c r="J32" s="196">
        <f t="shared" si="0"/>
        <v>6</v>
      </c>
      <c r="K32" s="199" t="str">
        <f t="shared" si="1"/>
        <v>Riesgo Alto</v>
      </c>
      <c r="L32" s="211" t="s">
        <v>357</v>
      </c>
      <c r="M32" s="208" t="s">
        <v>362</v>
      </c>
      <c r="N32" s="197" t="s">
        <v>405</v>
      </c>
    </row>
    <row r="33" spans="1:14" ht="73.5" customHeight="1">
      <c r="B33" s="215">
        <v>21</v>
      </c>
      <c r="C33" s="214"/>
      <c r="D33" s="196" t="s">
        <v>353</v>
      </c>
      <c r="E33" s="197" t="s">
        <v>406</v>
      </c>
      <c r="F33" s="198" t="s">
        <v>355</v>
      </c>
      <c r="G33" s="200" t="s">
        <v>356</v>
      </c>
      <c r="H33" s="200">
        <v>2</v>
      </c>
      <c r="I33" s="200">
        <v>5</v>
      </c>
      <c r="J33" s="196">
        <f t="shared" si="0"/>
        <v>7</v>
      </c>
      <c r="K33" s="199" t="str">
        <f t="shared" si="1"/>
        <v>Riesgo Alto</v>
      </c>
      <c r="L33" s="211" t="s">
        <v>384</v>
      </c>
      <c r="M33" s="208" t="s">
        <v>362</v>
      </c>
      <c r="N33" s="197" t="s">
        <v>459</v>
      </c>
    </row>
    <row r="34" spans="1:14" ht="38.25">
      <c r="B34" s="215">
        <v>22</v>
      </c>
      <c r="C34" s="214" t="s">
        <v>407</v>
      </c>
      <c r="D34" s="198" t="s">
        <v>353</v>
      </c>
      <c r="E34" s="197" t="s">
        <v>408</v>
      </c>
      <c r="F34" s="198" t="s">
        <v>355</v>
      </c>
      <c r="G34" s="200" t="s">
        <v>356</v>
      </c>
      <c r="H34" s="196">
        <v>1</v>
      </c>
      <c r="I34" s="200">
        <v>2</v>
      </c>
      <c r="J34" s="211">
        <f t="shared" si="0"/>
        <v>3</v>
      </c>
      <c r="K34" s="199" t="str">
        <f t="shared" si="1"/>
        <v>Riesgo Bajo</v>
      </c>
      <c r="L34" s="211" t="s">
        <v>384</v>
      </c>
      <c r="M34" s="196" t="s">
        <v>358</v>
      </c>
      <c r="N34" s="197" t="s">
        <v>409</v>
      </c>
    </row>
    <row r="35" spans="1:14" ht="63.75">
      <c r="B35" s="215">
        <v>23</v>
      </c>
      <c r="C35" s="214"/>
      <c r="D35" s="198" t="s">
        <v>410</v>
      </c>
      <c r="E35" s="197" t="s">
        <v>411</v>
      </c>
      <c r="F35" s="198" t="s">
        <v>355</v>
      </c>
      <c r="G35" s="200" t="s">
        <v>356</v>
      </c>
      <c r="H35" s="196">
        <v>2</v>
      </c>
      <c r="I35" s="200">
        <v>2</v>
      </c>
      <c r="J35" s="211">
        <f t="shared" si="0"/>
        <v>4</v>
      </c>
      <c r="K35" s="199" t="str">
        <f t="shared" si="1"/>
        <v>Riesgo Bajo</v>
      </c>
      <c r="L35" s="211" t="s">
        <v>384</v>
      </c>
      <c r="M35" s="196" t="s">
        <v>358</v>
      </c>
      <c r="N35" s="197" t="s">
        <v>412</v>
      </c>
    </row>
    <row r="36" spans="1:14" ht="12.75">
      <c r="B36" s="216"/>
      <c r="C36" s="217"/>
      <c r="D36" s="218"/>
      <c r="E36" s="218"/>
      <c r="F36" s="219"/>
      <c r="G36" s="219"/>
      <c r="H36" s="220"/>
      <c r="I36" s="219"/>
      <c r="J36" s="221"/>
      <c r="K36" s="222"/>
      <c r="L36" s="221"/>
      <c r="M36" s="220"/>
      <c r="N36" s="223"/>
    </row>
    <row r="37" spans="1:14" ht="15.75">
      <c r="B37" s="224" t="s">
        <v>413</v>
      </c>
      <c r="C37" s="217"/>
      <c r="D37" s="218"/>
      <c r="E37" s="218"/>
      <c r="F37" s="219"/>
      <c r="G37" s="219"/>
      <c r="H37" s="220"/>
      <c r="I37" s="219"/>
      <c r="J37" s="221"/>
      <c r="K37" s="222"/>
      <c r="L37" s="221"/>
      <c r="M37" s="220"/>
      <c r="N37" s="223"/>
    </row>
    <row r="38" spans="1:14" ht="12.75">
      <c r="B38" s="225" t="s">
        <v>339</v>
      </c>
      <c r="C38" s="225" t="s">
        <v>340</v>
      </c>
      <c r="D38" s="189" t="s">
        <v>341</v>
      </c>
      <c r="E38" s="190" t="s">
        <v>342</v>
      </c>
      <c r="F38" s="189" t="s">
        <v>343</v>
      </c>
      <c r="G38" s="189" t="s">
        <v>344</v>
      </c>
      <c r="H38" s="189" t="s">
        <v>345</v>
      </c>
      <c r="I38" s="189" t="s">
        <v>346</v>
      </c>
      <c r="J38" s="190" t="s">
        <v>347</v>
      </c>
      <c r="K38" s="190" t="s">
        <v>348</v>
      </c>
      <c r="L38" s="190" t="s">
        <v>349</v>
      </c>
      <c r="M38" s="190" t="s">
        <v>350</v>
      </c>
      <c r="N38" s="190" t="s">
        <v>351</v>
      </c>
    </row>
    <row r="39" spans="1:14" ht="12.75">
      <c r="B39" s="226"/>
      <c r="C39" s="226"/>
      <c r="D39" s="192"/>
      <c r="E39" s="193"/>
      <c r="F39" s="192"/>
      <c r="G39" s="192"/>
      <c r="H39" s="192"/>
      <c r="I39" s="192"/>
      <c r="J39" s="193"/>
      <c r="K39" s="193"/>
      <c r="L39" s="193"/>
      <c r="M39" s="193"/>
      <c r="N39" s="193"/>
    </row>
    <row r="40" spans="1:14" ht="89.25">
      <c r="B40" s="215">
        <v>24</v>
      </c>
      <c r="C40" s="227" t="s">
        <v>371</v>
      </c>
      <c r="D40" s="196" t="s">
        <v>353</v>
      </c>
      <c r="E40" s="202" t="s">
        <v>414</v>
      </c>
      <c r="F40" s="200" t="s">
        <v>355</v>
      </c>
      <c r="G40" s="208" t="s">
        <v>415</v>
      </c>
      <c r="H40" s="208">
        <v>2</v>
      </c>
      <c r="I40" s="208">
        <v>4</v>
      </c>
      <c r="J40" s="196">
        <f t="shared" ref="J40:J45" si="2">+H40+I40</f>
        <v>6</v>
      </c>
      <c r="K40" s="200" t="str">
        <f t="shared" ref="K40:K42" si="3">+IF(J40=0,"",IF(J40=1,"",IF(J40=2,"Riesgo Bajo",IF(J40=3,"Riesgo Bajo",IF(J40=4,"Riesgo Bajo",IF(J40=5,"Riesgo Medio",IF(J40=6,"Riesgo Alto",IF(J40=7,"Riesgo Alto",IF(J40=8,"Riesgo Extremo",IF(J40=9,"Riesgo Extremo",IF(J40=10,"Riesgo Extremo")))))))))))</f>
        <v>Riesgo Alto</v>
      </c>
      <c r="L40" s="200" t="s">
        <v>392</v>
      </c>
      <c r="M40" s="208" t="s">
        <v>362</v>
      </c>
      <c r="N40" s="197" t="s">
        <v>416</v>
      </c>
    </row>
    <row r="41" spans="1:14" s="228" customFormat="1" ht="114.75">
      <c r="B41" s="215">
        <v>25</v>
      </c>
      <c r="C41" s="229" t="s">
        <v>385</v>
      </c>
      <c r="D41" s="200" t="s">
        <v>353</v>
      </c>
      <c r="E41" s="202" t="s">
        <v>417</v>
      </c>
      <c r="F41" s="200" t="s">
        <v>355</v>
      </c>
      <c r="G41" s="208" t="s">
        <v>356</v>
      </c>
      <c r="H41" s="208">
        <v>2</v>
      </c>
      <c r="I41" s="208">
        <v>4</v>
      </c>
      <c r="J41" s="200">
        <f t="shared" si="2"/>
        <v>6</v>
      </c>
      <c r="K41" s="200" t="str">
        <f t="shared" si="3"/>
        <v>Riesgo Alto</v>
      </c>
      <c r="L41" s="200" t="s">
        <v>357</v>
      </c>
      <c r="M41" s="208" t="s">
        <v>418</v>
      </c>
      <c r="N41" s="202" t="s">
        <v>419</v>
      </c>
    </row>
    <row r="42" spans="1:14" s="228" customFormat="1" ht="87.75" customHeight="1">
      <c r="A42" s="147"/>
      <c r="B42" s="215">
        <v>26</v>
      </c>
      <c r="C42" s="210" t="s">
        <v>396</v>
      </c>
      <c r="D42" s="196" t="s">
        <v>353</v>
      </c>
      <c r="E42" s="202" t="s">
        <v>461</v>
      </c>
      <c r="F42" s="200"/>
      <c r="G42" s="198" t="s">
        <v>380</v>
      </c>
      <c r="H42" s="208">
        <v>3</v>
      </c>
      <c r="I42" s="208">
        <v>5</v>
      </c>
      <c r="J42" s="196">
        <f t="shared" si="2"/>
        <v>8</v>
      </c>
      <c r="K42" s="200" t="str">
        <f t="shared" si="3"/>
        <v>Riesgo Extremo</v>
      </c>
      <c r="L42" s="200" t="s">
        <v>420</v>
      </c>
      <c r="M42" s="208" t="s">
        <v>362</v>
      </c>
      <c r="N42" s="197" t="s">
        <v>462</v>
      </c>
    </row>
    <row r="43" spans="1:14" ht="114.75">
      <c r="A43" s="228"/>
      <c r="B43" s="215">
        <v>27</v>
      </c>
      <c r="C43" s="212"/>
      <c r="D43" s="200" t="s">
        <v>421</v>
      </c>
      <c r="E43" s="202" t="s">
        <v>422</v>
      </c>
      <c r="F43" s="200" t="s">
        <v>355</v>
      </c>
      <c r="G43" s="208" t="s">
        <v>415</v>
      </c>
      <c r="H43" s="200">
        <v>2</v>
      </c>
      <c r="I43" s="200">
        <v>5</v>
      </c>
      <c r="J43" s="200">
        <f t="shared" si="2"/>
        <v>7</v>
      </c>
      <c r="K43" s="200" t="str">
        <f>+IF(J43=0,"",IF(J43=1,"",IF(J43=2,"Riesgo Bajo",IF(J43=3,"Riesgo Bajo",IF(J43=4,"Riesgo Bajo",IF(J43=5,"Riesgo Medio",IF(J43=6,"Riesgo Alto",IF(J43=7,"Riesgo Alto",IF(J43=8,"Riesgo Extremo",IF(J43=9,"Riesgo Extremo",IF(J43=10,"Riesgo Extremo")))))))))))</f>
        <v>Riesgo Alto</v>
      </c>
      <c r="L43" s="211" t="s">
        <v>392</v>
      </c>
      <c r="M43" s="208" t="s">
        <v>358</v>
      </c>
      <c r="N43" s="202" t="s">
        <v>460</v>
      </c>
    </row>
    <row r="44" spans="1:14" ht="102">
      <c r="A44" s="228"/>
      <c r="B44" s="215">
        <v>28</v>
      </c>
      <c r="C44" s="235" t="s">
        <v>396</v>
      </c>
      <c r="D44" s="200" t="s">
        <v>380</v>
      </c>
      <c r="E44" s="202" t="s">
        <v>464</v>
      </c>
      <c r="F44" s="200"/>
      <c r="G44" s="208" t="s">
        <v>356</v>
      </c>
      <c r="H44" s="200">
        <v>3</v>
      </c>
      <c r="I44" s="200">
        <v>4</v>
      </c>
      <c r="J44" s="200">
        <f t="shared" si="2"/>
        <v>7</v>
      </c>
      <c r="K44" s="200" t="str">
        <f>+IF(J44=0,"",IF(J44=1,"",IF(J44=2,"Riesgo Bajo",IF(J44=3,"Riesgo Bajo",IF(J44=4,"Riesgo Bajo",IF(J44=5,"Riesgo Medio",IF(J44=6,"Riesgo Alto",IF(J44=7,"Riesgo Alto",IF(J44=8,"Riesgo Extremo",IF(J44=9,"Riesgo Extremo",IF(J44=10,"Riesgo Extremo")))))))))))</f>
        <v>Riesgo Alto</v>
      </c>
      <c r="L44" s="211" t="s">
        <v>467</v>
      </c>
      <c r="M44" s="208" t="s">
        <v>358</v>
      </c>
      <c r="N44" s="202" t="s">
        <v>465</v>
      </c>
    </row>
    <row r="45" spans="1:14" ht="76.5">
      <c r="A45" s="228"/>
      <c r="B45" s="215">
        <v>29</v>
      </c>
      <c r="C45" s="235" t="s">
        <v>396</v>
      </c>
      <c r="D45" s="200" t="s">
        <v>463</v>
      </c>
      <c r="E45" s="202" t="s">
        <v>466</v>
      </c>
      <c r="F45" s="200"/>
      <c r="G45" s="208" t="s">
        <v>356</v>
      </c>
      <c r="H45" s="200">
        <v>3</v>
      </c>
      <c r="I45" s="200">
        <v>4</v>
      </c>
      <c r="J45" s="200">
        <f t="shared" si="2"/>
        <v>7</v>
      </c>
      <c r="K45" s="200" t="str">
        <f>+IF(J45=0,"",IF(J45=1,"",IF(J45=2,"Riesgo Bajo",IF(J45=3,"Riesgo Bajo",IF(J45=4,"Riesgo Bajo",IF(J45=5,"Riesgo Medio",IF(J45=6,"Riesgo Alto",IF(J45=7,"Riesgo Alto",IF(J45=8,"Riesgo Extremo",IF(J45=9,"Riesgo Extremo",IF(J45=10,"Riesgo Extremo")))))))))))</f>
        <v>Riesgo Alto</v>
      </c>
      <c r="L45" s="211" t="s">
        <v>467</v>
      </c>
      <c r="M45" s="208" t="s">
        <v>358</v>
      </c>
      <c r="N45" s="202" t="s">
        <v>468</v>
      </c>
    </row>
    <row r="46" spans="1:14" ht="12.75">
      <c r="B46" s="230"/>
      <c r="C46" s="231"/>
      <c r="D46" s="220"/>
      <c r="E46" s="223"/>
      <c r="F46" s="223"/>
      <c r="G46" s="232"/>
      <c r="H46" s="219"/>
      <c r="I46" s="219"/>
      <c r="J46" s="220"/>
      <c r="K46" s="219"/>
      <c r="L46" s="221"/>
      <c r="M46" s="232"/>
      <c r="N46" s="223"/>
    </row>
    <row r="47" spans="1:14" ht="12.75">
      <c r="A47" s="223"/>
      <c r="B47" s="233"/>
      <c r="C47" s="233"/>
      <c r="D47" s="233"/>
      <c r="E47" s="233"/>
      <c r="F47" s="233"/>
      <c r="G47" s="233"/>
      <c r="H47" s="233"/>
      <c r="I47" s="233"/>
      <c r="J47" s="233"/>
      <c r="K47" s="233"/>
      <c r="L47" s="233"/>
      <c r="M47" s="233"/>
      <c r="N47" s="233"/>
    </row>
    <row r="48" spans="1:14" ht="18.75">
      <c r="B48" s="234" t="s">
        <v>423</v>
      </c>
      <c r="C48" s="235"/>
      <c r="D48" s="230"/>
      <c r="E48" s="230"/>
      <c r="F48" s="230"/>
      <c r="G48" s="230"/>
      <c r="H48" s="230"/>
      <c r="I48" s="230"/>
      <c r="J48" s="230"/>
      <c r="K48" s="230"/>
      <c r="L48" s="230"/>
      <c r="M48" s="230"/>
      <c r="N48" s="223"/>
    </row>
    <row r="49" spans="2:14">
      <c r="B49" s="230"/>
      <c r="C49" s="220"/>
      <c r="D49" s="230"/>
      <c r="E49" s="230"/>
      <c r="F49" s="236"/>
      <c r="G49" s="230"/>
      <c r="H49" s="237" t="s">
        <v>424</v>
      </c>
      <c r="I49" s="238"/>
      <c r="J49" s="238"/>
      <c r="K49" s="238"/>
      <c r="L49" s="239"/>
      <c r="M49" s="230"/>
      <c r="N49" s="233"/>
    </row>
    <row r="50" spans="2:14" ht="101.25">
      <c r="B50" s="230"/>
      <c r="C50" s="220"/>
      <c r="D50" s="230"/>
      <c r="E50" s="230"/>
      <c r="F50" s="236"/>
      <c r="G50" s="230"/>
      <c r="H50" s="240" t="s">
        <v>425</v>
      </c>
      <c r="I50" s="240" t="s">
        <v>426</v>
      </c>
      <c r="J50" s="240" t="s">
        <v>427</v>
      </c>
      <c r="K50" s="240" t="s">
        <v>428</v>
      </c>
      <c r="L50" s="240" t="s">
        <v>429</v>
      </c>
      <c r="M50" s="230"/>
      <c r="N50" s="233"/>
    </row>
    <row r="51" spans="2:14" ht="12.75">
      <c r="B51" s="230"/>
      <c r="C51" s="220"/>
      <c r="D51" s="230"/>
      <c r="E51" s="230"/>
      <c r="F51" s="241" t="s">
        <v>430</v>
      </c>
      <c r="G51" s="241"/>
      <c r="H51" s="242" t="s">
        <v>431</v>
      </c>
      <c r="I51" s="242" t="s">
        <v>432</v>
      </c>
      <c r="J51" s="242" t="s">
        <v>433</v>
      </c>
      <c r="K51" s="242" t="s">
        <v>434</v>
      </c>
      <c r="L51" s="242" t="s">
        <v>435</v>
      </c>
      <c r="M51" s="243"/>
      <c r="N51" s="233"/>
    </row>
    <row r="52" spans="2:14" ht="22.5">
      <c r="B52" s="230"/>
      <c r="C52" s="220"/>
      <c r="D52" s="230"/>
      <c r="E52" s="230"/>
      <c r="F52" s="240" t="s">
        <v>436</v>
      </c>
      <c r="G52" s="244" t="s">
        <v>437</v>
      </c>
      <c r="H52" s="245"/>
      <c r="I52" s="245">
        <v>22</v>
      </c>
      <c r="J52" s="245"/>
      <c r="K52" s="246" t="s">
        <v>438</v>
      </c>
      <c r="L52" s="247">
        <v>13</v>
      </c>
      <c r="M52" s="230"/>
      <c r="N52" s="233"/>
    </row>
    <row r="53" spans="2:14" ht="22.5">
      <c r="B53" s="230"/>
      <c r="C53" s="220"/>
      <c r="D53" s="230"/>
      <c r="E53" s="230"/>
      <c r="F53" s="240" t="s">
        <v>439</v>
      </c>
      <c r="G53" s="244" t="s">
        <v>440</v>
      </c>
      <c r="H53" s="248">
        <v>2</v>
      </c>
      <c r="I53" s="248" t="s">
        <v>441</v>
      </c>
      <c r="J53" s="249">
        <v>1.6</v>
      </c>
      <c r="K53" s="247" t="s">
        <v>442</v>
      </c>
      <c r="L53" s="250" t="s">
        <v>443</v>
      </c>
      <c r="M53" s="230"/>
      <c r="N53" s="233"/>
    </row>
    <row r="54" spans="2:14" ht="33.75">
      <c r="B54" s="230"/>
      <c r="C54" s="220"/>
      <c r="D54" s="230"/>
      <c r="E54" s="230"/>
      <c r="F54" s="240" t="s">
        <v>444</v>
      </c>
      <c r="G54" s="244" t="s">
        <v>445</v>
      </c>
      <c r="H54" s="248"/>
      <c r="I54" s="249"/>
      <c r="J54" s="250" t="s">
        <v>446</v>
      </c>
      <c r="K54" s="250">
        <v>28.29</v>
      </c>
      <c r="L54" s="251">
        <v>26</v>
      </c>
      <c r="M54" s="230"/>
      <c r="N54" s="233"/>
    </row>
    <row r="55" spans="2:14" ht="22.5">
      <c r="B55" s="230"/>
      <c r="C55" s="220"/>
      <c r="D55" s="230"/>
      <c r="E55" s="230"/>
      <c r="F55" s="240" t="s">
        <v>447</v>
      </c>
      <c r="G55" s="244" t="s">
        <v>448</v>
      </c>
      <c r="H55" s="249"/>
      <c r="I55" s="250"/>
      <c r="J55" s="250"/>
      <c r="K55" s="251"/>
      <c r="L55" s="251"/>
      <c r="M55" s="230"/>
      <c r="N55" s="233"/>
    </row>
    <row r="56" spans="2:14" ht="33.75">
      <c r="B56" s="230"/>
      <c r="C56" s="220"/>
      <c r="D56" s="230"/>
      <c r="E56" s="230"/>
      <c r="F56" s="240" t="s">
        <v>449</v>
      </c>
      <c r="G56" s="244" t="s">
        <v>450</v>
      </c>
      <c r="H56" s="250"/>
      <c r="I56" s="250"/>
      <c r="J56" s="251"/>
      <c r="K56" s="251"/>
      <c r="L56" s="251"/>
      <c r="M56" s="230"/>
      <c r="N56" s="233"/>
    </row>
    <row r="57" spans="2:14">
      <c r="B57" s="230"/>
      <c r="C57" s="220"/>
      <c r="D57" s="230"/>
      <c r="E57" s="236"/>
      <c r="F57" s="236"/>
      <c r="G57" s="236"/>
      <c r="H57" s="236"/>
      <c r="I57" s="236"/>
      <c r="J57" s="236"/>
      <c r="K57" s="236"/>
      <c r="L57" s="236"/>
      <c r="M57" s="236"/>
      <c r="N57" s="236"/>
    </row>
    <row r="58" spans="2:14" ht="12.75">
      <c r="C58" s="177"/>
      <c r="E58" s="147"/>
      <c r="F58" s="147"/>
      <c r="G58" s="147"/>
      <c r="H58" s="147"/>
      <c r="I58" s="147"/>
      <c r="M58" s="175"/>
      <c r="N58" s="147"/>
    </row>
    <row r="59" spans="2:14">
      <c r="E59" s="147"/>
      <c r="F59" s="147"/>
      <c r="G59" s="147"/>
      <c r="H59" s="147"/>
      <c r="I59" s="147"/>
      <c r="M59" s="175"/>
      <c r="N59" s="147"/>
    </row>
    <row r="60" spans="2:14">
      <c r="E60" s="147"/>
      <c r="F60" s="147"/>
      <c r="G60" s="147"/>
      <c r="H60" s="147"/>
      <c r="I60" s="147"/>
      <c r="M60" s="175"/>
      <c r="N60" s="147"/>
    </row>
    <row r="61" spans="2:14">
      <c r="E61" s="147"/>
      <c r="F61" s="147"/>
      <c r="G61" s="147"/>
      <c r="H61" s="147"/>
      <c r="I61" s="147"/>
      <c r="M61" s="175"/>
      <c r="N61" s="147"/>
    </row>
    <row r="62" spans="2:14">
      <c r="E62" s="147"/>
      <c r="F62" s="147"/>
      <c r="G62" s="147"/>
      <c r="H62" s="147"/>
      <c r="I62" s="147"/>
      <c r="M62" s="175"/>
      <c r="N62" s="147"/>
    </row>
    <row r="63" spans="2:14">
      <c r="E63" s="147"/>
      <c r="F63" s="147"/>
      <c r="G63" s="147"/>
      <c r="H63" s="147"/>
      <c r="I63" s="147"/>
      <c r="M63" s="175"/>
      <c r="N63" s="147"/>
    </row>
    <row r="64" spans="2:14">
      <c r="E64" s="147"/>
      <c r="F64" s="147"/>
      <c r="G64" s="147"/>
      <c r="H64" s="147"/>
      <c r="I64" s="147"/>
      <c r="M64" s="175"/>
      <c r="N64" s="147"/>
    </row>
    <row r="65" spans="5:14">
      <c r="E65" s="147"/>
      <c r="F65" s="147"/>
      <c r="G65" s="147"/>
      <c r="H65" s="147"/>
      <c r="I65" s="147"/>
      <c r="M65" s="175"/>
      <c r="N65" s="147"/>
    </row>
    <row r="66" spans="5:14">
      <c r="E66" s="147"/>
      <c r="F66" s="147"/>
      <c r="G66" s="147"/>
      <c r="H66" s="147"/>
      <c r="I66" s="147"/>
      <c r="M66" s="175"/>
      <c r="N66" s="147"/>
    </row>
  </sheetData>
  <mergeCells count="42">
    <mergeCell ref="H49:L49"/>
    <mergeCell ref="F51:G51"/>
    <mergeCell ref="J38:J39"/>
    <mergeCell ref="K38:K39"/>
    <mergeCell ref="L38:L39"/>
    <mergeCell ref="M38:M39"/>
    <mergeCell ref="N38:N39"/>
    <mergeCell ref="C42:C43"/>
    <mergeCell ref="D38:D39"/>
    <mergeCell ref="E38:E39"/>
    <mergeCell ref="F38:F39"/>
    <mergeCell ref="G38:G39"/>
    <mergeCell ref="H38:H39"/>
    <mergeCell ref="I38:I39"/>
    <mergeCell ref="C19:C24"/>
    <mergeCell ref="C25:C29"/>
    <mergeCell ref="C30:C33"/>
    <mergeCell ref="C34:C35"/>
    <mergeCell ref="B38:B39"/>
    <mergeCell ref="C38:C39"/>
    <mergeCell ref="J11:J12"/>
    <mergeCell ref="K11:K12"/>
    <mergeCell ref="L11:L12"/>
    <mergeCell ref="M11:M12"/>
    <mergeCell ref="N11:N12"/>
    <mergeCell ref="C13:C18"/>
    <mergeCell ref="C7:E7"/>
    <mergeCell ref="F7:N7"/>
    <mergeCell ref="B11:B12"/>
    <mergeCell ref="C11:C12"/>
    <mergeCell ref="D11:D12"/>
    <mergeCell ref="E11:E12"/>
    <mergeCell ref="F11:F12"/>
    <mergeCell ref="G11:G12"/>
    <mergeCell ref="H11:H12"/>
    <mergeCell ref="I11:I12"/>
    <mergeCell ref="C2:E5"/>
    <mergeCell ref="F2:L5"/>
    <mergeCell ref="M2:N2"/>
    <mergeCell ref="M3:N3"/>
    <mergeCell ref="M4:N4"/>
    <mergeCell ref="M5:N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CANTIDADES DE OBRA</vt:lpstr>
      <vt:lpstr>DETALLE MOBILIARIO</vt:lpstr>
      <vt:lpstr>ESPECIFICACIONES SWITCH</vt:lpstr>
      <vt:lpstr>ESPECIFICACIONES UPS 10 KVA</vt:lpstr>
      <vt:lpstr>MATRIZ DE RIESGOS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Nestor Hugo Zapata Carmona</cp:lastModifiedBy>
  <cp:lastPrinted>2017-10-09T19:13:34Z</cp:lastPrinted>
  <dcterms:created xsi:type="dcterms:W3CDTF">2017-08-14T15:40:11Z</dcterms:created>
  <dcterms:modified xsi:type="dcterms:W3CDTF">2017-10-18T14:29:17Z</dcterms:modified>
</cp:coreProperties>
</file>