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autoCompressPictures="0" defaultThemeVersion="124226"/>
  <bookViews>
    <workbookView xWindow="-60" yWindow="15" windowWidth="19440" windowHeight="11760"/>
  </bookViews>
  <sheets>
    <sheet name="ANEXO 2 - Suroeste" sheetId="2" r:id="rId1"/>
    <sheet name="ANEXO 2 - Valle Aburra" sheetId="5" r:id="rId2"/>
  </sheets>
  <definedNames>
    <definedName name="_xlnm._FilterDatabase" localSheetId="0" hidden="1">'ANEXO 2 - Suroeste'!$A$1:$I$80</definedName>
    <definedName name="_xlnm._FilterDatabase" localSheetId="1" hidden="1">'ANEXO 2 - Valle Aburra'!$A$1:$I$93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9" i="5" l="1"/>
  <c r="I90" i="5"/>
  <c r="I88" i="5"/>
  <c r="I80" i="5"/>
  <c r="I81" i="5"/>
  <c r="I82" i="5"/>
  <c r="I83" i="5"/>
  <c r="I84" i="5"/>
  <c r="I85" i="5"/>
  <c r="I86" i="5"/>
  <c r="I79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41" i="5"/>
  <c r="I34" i="5"/>
  <c r="I35" i="5"/>
  <c r="I37" i="5"/>
  <c r="I38" i="5"/>
  <c r="I39" i="5"/>
  <c r="I33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18" i="5"/>
  <c r="I14" i="5"/>
  <c r="I15" i="5"/>
  <c r="I16" i="5"/>
  <c r="I12" i="5"/>
  <c r="I8" i="5"/>
  <c r="I4" i="5"/>
  <c r="I5" i="5"/>
  <c r="I6" i="5"/>
  <c r="I3" i="5" l="1"/>
  <c r="F58" i="2" l="1"/>
  <c r="F57" i="2" l="1"/>
  <c r="F51" i="2"/>
  <c r="F44" i="2"/>
  <c r="I75" i="2" l="1"/>
  <c r="I76" i="2"/>
  <c r="I77" i="2"/>
  <c r="I66" i="2"/>
  <c r="I67" i="2"/>
  <c r="I68" i="2"/>
  <c r="I69" i="2"/>
  <c r="I70" i="2"/>
  <c r="I71" i="2"/>
  <c r="I72" i="2"/>
  <c r="I43" i="2"/>
  <c r="I44" i="2"/>
  <c r="I45" i="2"/>
  <c r="I46" i="2"/>
  <c r="I47" i="2"/>
  <c r="I48" i="2"/>
  <c r="I49" i="2"/>
  <c r="I50" i="2"/>
  <c r="I51" i="2"/>
  <c r="I52" i="2"/>
  <c r="I57" i="2"/>
  <c r="I58" i="2"/>
  <c r="I59" i="2"/>
  <c r="I60" i="2"/>
  <c r="I61" i="2"/>
  <c r="I62" i="2"/>
  <c r="I63" i="2"/>
  <c r="I42" i="2"/>
  <c r="I35" i="2"/>
  <c r="I36" i="2"/>
  <c r="I38" i="2"/>
  <c r="I39" i="2"/>
  <c r="I40" i="2"/>
  <c r="I34" i="2"/>
  <c r="I31" i="2"/>
  <c r="F25" i="2"/>
  <c r="I25" i="2" s="1"/>
  <c r="F24" i="2"/>
  <c r="I24" i="2" s="1"/>
  <c r="F23" i="2"/>
  <c r="F22" i="2"/>
  <c r="I22" i="2" s="1"/>
  <c r="F21" i="2"/>
  <c r="I27" i="2"/>
  <c r="F10" i="5" l="1"/>
  <c r="I10" i="5" s="1"/>
  <c r="F9" i="5"/>
  <c r="I9" i="5" s="1"/>
  <c r="F13" i="5"/>
  <c r="I13" i="5" s="1"/>
  <c r="F60" i="5"/>
  <c r="I60" i="5" s="1"/>
  <c r="F36" i="5"/>
  <c r="I36" i="5" s="1"/>
  <c r="F37" i="2"/>
  <c r="I37" i="2" s="1"/>
  <c r="I4" i="2"/>
  <c r="I6" i="2"/>
  <c r="I7" i="2"/>
  <c r="I9" i="2"/>
  <c r="I10" i="2"/>
  <c r="I11" i="2"/>
  <c r="I12" i="2"/>
  <c r="I14" i="2"/>
  <c r="I16" i="2"/>
  <c r="I17" i="2"/>
  <c r="I18" i="2"/>
  <c r="I20" i="2"/>
  <c r="I21" i="2"/>
  <c r="I23" i="2"/>
  <c r="I26" i="2"/>
  <c r="I28" i="2"/>
  <c r="I29" i="2"/>
  <c r="I30" i="2"/>
  <c r="I32" i="2"/>
  <c r="I65" i="2"/>
  <c r="I74" i="2"/>
  <c r="I3" i="2"/>
  <c r="F55" i="2"/>
  <c r="I55" i="2" s="1"/>
  <c r="F54" i="2"/>
  <c r="I54" i="2" s="1"/>
  <c r="F53" i="2"/>
  <c r="I53" i="2" s="1"/>
  <c r="F56" i="2"/>
  <c r="I56" i="2" s="1"/>
  <c r="F8" i="2"/>
  <c r="I8" i="2" s="1"/>
  <c r="F15" i="2"/>
  <c r="I15" i="2" s="1"/>
  <c r="I78" i="2" l="1"/>
  <c r="I91" i="5"/>
  <c r="I79" i="2"/>
  <c r="I80" i="2" s="1"/>
  <c r="I83" i="2" s="1"/>
  <c r="I92" i="5" l="1"/>
  <c r="I93" i="5" l="1"/>
  <c r="I96" i="5" s="1"/>
</calcChain>
</file>

<file path=xl/sharedStrings.xml><?xml version="1.0" encoding="utf-8"?>
<sst xmlns="http://schemas.openxmlformats.org/spreadsheetml/2006/main" count="356" uniqueCount="147">
  <si>
    <t>A</t>
  </si>
  <si>
    <t>IVA</t>
  </si>
  <si>
    <t>B</t>
  </si>
  <si>
    <t>GL</t>
  </si>
  <si>
    <t>MARCA</t>
  </si>
  <si>
    <t>ML</t>
  </si>
  <si>
    <t>CANTIDAD</t>
  </si>
  <si>
    <t>UN</t>
  </si>
  <si>
    <t>C</t>
  </si>
  <si>
    <t>ÍTEM</t>
  </si>
  <si>
    <t>DESCRIPCIÓN</t>
  </si>
  <si>
    <t>UNIDAD</t>
  </si>
  <si>
    <t>REFERENCIA</t>
  </si>
  <si>
    <t>SUBTOTAL</t>
  </si>
  <si>
    <t xml:space="preserve">V TOTAL </t>
  </si>
  <si>
    <t>SISTEMA DE ADMINISTRACION DE VIDEO Y ALMACENAMIENTO</t>
  </si>
  <si>
    <t>SISTEMA DE ENLACES INALAMBRICOS</t>
  </si>
  <si>
    <t>D</t>
  </si>
  <si>
    <t>MANO DE OBRA E INGENIERIA</t>
  </si>
  <si>
    <t>E</t>
  </si>
  <si>
    <t>F</t>
  </si>
  <si>
    <t>G</t>
  </si>
  <si>
    <t>ITEM</t>
  </si>
  <si>
    <t>DESCRIPCION</t>
  </si>
  <si>
    <t>VALOR PARCIAL</t>
  </si>
  <si>
    <t>CENTROS DE MONITOREO</t>
  </si>
  <si>
    <t>H</t>
  </si>
  <si>
    <t>CAMARA IP AUTODOMO PTZ EXTERIOR, RESOLUCION FULL HD, 30X ZOOM OPTICO, DIA/NOCHE, AUDIO, E/S, POE</t>
  </si>
  <si>
    <t>CAMARA IP FIJA EXTERIOR, LENTE VARIFOCAL, RESOLUCION HD, DIA/NOCHE, IR INTEGRADOS, POE</t>
  </si>
  <si>
    <t>SISTEMA DE ALIMENTACION POR ENERGIA SOLAR PARA PUNTO DE CAMARA</t>
  </si>
  <si>
    <t>SWITCH NO ADMINISTRABLE 8 PTOS FAST ETHERNET</t>
  </si>
  <si>
    <t>GABINETE TIPO INTEMPERIE PARA ALOJAR EQUIPOS EN POSTE</t>
  </si>
  <si>
    <t>BRAZO GALVANIZADO RETRAIBLE DE 1.8MT PARA DOMO PTZ</t>
  </si>
  <si>
    <t>PROTECCION DE DATOS PARA CAMARA</t>
  </si>
  <si>
    <t>PROTECCION DE POTENCIA PARA CIRCUITO DE CAMARA</t>
  </si>
  <si>
    <t>TRANSFORMADOR DE AISLAMIENTO DE 1.2KVA</t>
  </si>
  <si>
    <t>CAMARAS Y EQUIPOS DE VIDEO</t>
  </si>
  <si>
    <t>SUMINISTRO</t>
  </si>
  <si>
    <t>INSTALACIÓN</t>
  </si>
  <si>
    <t>POTENCIA Y ENERGIA</t>
  </si>
  <si>
    <t>NETWORKING</t>
  </si>
  <si>
    <t>SISTEMA DE PUESTA A TIERRA EN POSTE</t>
  </si>
  <si>
    <t>INFRAESTRUCTURA Y CABLEADO</t>
  </si>
  <si>
    <t>POSTE EN FIBRA DE VIDRIO 14MT</t>
  </si>
  <si>
    <t>POSTE EN FIBRA DE VIDRIO 16MT</t>
  </si>
  <si>
    <t>POSTE EN CONCRETO 14 MT 750KgF</t>
  </si>
  <si>
    <t>POSTE EN CONCRETO 16MT 1350 DAN</t>
  </si>
  <si>
    <t>POSTE EN CONCRETO 18MT 1350 DAN</t>
  </si>
  <si>
    <t>MASTIL DE 2" x 2MT PARA RADIO EN POSTE</t>
  </si>
  <si>
    <t>CAJA REGISTRO 50x50, NORMA RS3-005</t>
  </si>
  <si>
    <t>SISTEMA DE ALIMENTACION POR ENERGIA SOLAR PARA PUNTO NODO DE RADIOENLACES</t>
  </si>
  <si>
    <t>GABINETE TIPO INTEMPERIE PARA ALOJAR EQUIPOS EN NODO</t>
  </si>
  <si>
    <t>TORRE DE COMUNICACIONES AUTOSOPORTADA DE 15MT, INCLUYE CERRAMIENTO, PUESTA A TIERRA Y LUCES DE OBSTRUCCION</t>
  </si>
  <si>
    <t>TORRE DE COMUNICACIONES AUTOSOPORTADA DE 20MT, INCLUYE CERRAMIENTO, PUESTA A TIERRA Y LUCES DE OBSTRUCCION</t>
  </si>
  <si>
    <t>TORRE DE COMUNICACIONES AUTOSOPORTADA DE 30MT, INCLUYE CERRAMIENTO, PUESTA A TIERRA Y LUCES DE OBSTRUCCION</t>
  </si>
  <si>
    <t>UPS ONLINE DE 1KVA TIPO TORRE PARA CAMARA Y NODO</t>
  </si>
  <si>
    <t>UPS ONLINE DE 3KVA TIPO RACK PARA CENTRO MONITOREO</t>
  </si>
  <si>
    <t>M2</t>
  </si>
  <si>
    <t>TECLADO TIPO JOYSTICK PARA CONTROL DE CAMARAS</t>
  </si>
  <si>
    <t>MONITOR INDUSTRIAL LED FHD DE 46". INCLUYE SOPORTE ECUALIZABLE</t>
  </si>
  <si>
    <t>PUESTO DE TRABAJO PARA UN OPERADOR</t>
  </si>
  <si>
    <t>SILLA ERGONOMICA PARA OPERADOR</t>
  </si>
  <si>
    <t>PATCH PANNEL 24 PUERTOS CAT6</t>
  </si>
  <si>
    <t xml:space="preserve">ORGANIZADOR DE CABLEADO HORIZONTAL </t>
  </si>
  <si>
    <t>RACK CERRADO DE 1.2MT, INCLUYE MULTITOMA Y BANDEJAS</t>
  </si>
  <si>
    <t>CABLE UTP INTERIOR CAT6</t>
  </si>
  <si>
    <t>CABLE UTP EXTERIOR CAT5E</t>
  </si>
  <si>
    <t>CONFIGURACION Y PUESTA A PUNTO DE SISTEMA DE RADIOS Y COMUNICACIONES</t>
  </si>
  <si>
    <t>CONFIGURACION Y PUESTA A PUNTO DE SISTEMA DE CAMARAS Y VIDEO</t>
  </si>
  <si>
    <t>VISITA</t>
  </si>
  <si>
    <t>SOPORTE TECNICO Y MANTENIMIENTO PREVENTIVO AL SISTEMA DE CCTV POR UN AÑO</t>
  </si>
  <si>
    <t>SOPORTE TECNICO Y MANTENIMIENTO CORRECTIVO AL SISTEMA DE CCTV - LAS VISITAS A QUE HAYA LUGAR.</t>
  </si>
  <si>
    <t xml:space="preserve">TOTAL </t>
  </si>
  <si>
    <t xml:space="preserve">TOTAL  SUROESTE </t>
  </si>
  <si>
    <t>ANTENA DE 60 GRADOS PARA ESTACION BASE</t>
  </si>
  <si>
    <t>ANTENA DE 90 GRADOS PARA ESTACION BASE</t>
  </si>
  <si>
    <t>ANTENA DE 5.5 GRADOS PARA ENLACE PUNTO A PUNTO</t>
  </si>
  <si>
    <t>ADECUACION CIVILES Y ELECTRICAS BASICAS CENTRO MONITOREO BOLOMBOLO</t>
  </si>
  <si>
    <t>ADECUACION CIVILES Y ELECTRICAS BASICAS CENTRO MONITOREO FREDONIA</t>
  </si>
  <si>
    <t>ADECUACION CIVILES Y ELECTRICAS BASICAS CENTRO MONITOREO JARDIN</t>
  </si>
  <si>
    <t>ADECUACION CIVILES Y ELECTRICAS BASICAS CENTRO MONITOREO LA PINTADA</t>
  </si>
  <si>
    <t>ADECUACION CIVILES Y ELECTRICAS BASICAS CENTRO MONITOREO SANTA BARBARA</t>
  </si>
  <si>
    <t>DUCTERIA INSTERNA PARA POSTE DE CONCRETO</t>
  </si>
  <si>
    <t>DUCTERIA INTERNA PARA POSTE DE CONCRETO</t>
  </si>
  <si>
    <t>REFLECTOR INFRARROJO PARA CAMARA HASTA 280MT, INCLUYE FUENTE Y SOPORTE DE INSTALACIÓN EN POSTE</t>
  </si>
  <si>
    <t>CORONA ANTIESCALATORIA Y AVISOS PELIGRO ALTO VOLTAJE</t>
  </si>
  <si>
    <t>ACOMETIDA ELECTRICA EN CABLE TIPO TRENZA, INCLUYE PERCHAS, YOYOS, GUAYA Y ACCESORIOS DE INSTALACIÓN.</t>
  </si>
  <si>
    <t>ACOMETIDA ELECTRICA EN CABLE TIPO TRENZA, INCLUYE PERCHAS, YOYOS, GUAYA Y ACCESORIOS DE INSTALACIÓN</t>
  </si>
  <si>
    <t>TOTAL  VALLE ABURRA</t>
  </si>
  <si>
    <t>ESTACION BASE ANTENA CONECTORIZADA 180M. INCLUYE PROTECCIONES, HERRAJES, FUENTE Y CABLES.</t>
  </si>
  <si>
    <t>ANTENA DE 120 GRADOS PARA ESTACION BASE</t>
  </si>
  <si>
    <t>EQUIPO DE COMPUTO PARA OPERADOR, INCLUYE MONITOR DE 23"</t>
  </si>
  <si>
    <t>LICENCIA PARA CAMARA</t>
  </si>
  <si>
    <t>SISTEMA DE ADMINISTRACION Y VISUALIZACION DE VIDEO DE 4TB. INCLUYE LICENCIAMIENTO</t>
  </si>
  <si>
    <t>SISTEMA DE ADMINISTRACION Y VISUALIZACION DE VIDEO DE 2TB. INCLUYE LICENCIAMIENTO</t>
  </si>
  <si>
    <t>SISTEMA DE ADMINISTRACION Y VISUALIZACION DE VIDEO DE 12TB. INCLUYE LICENCIAMIENTO</t>
  </si>
  <si>
    <t>CAMARA IP FIJA INTERIOR TIPO MONIDOMO</t>
  </si>
  <si>
    <t>TORRE DE COMUNICACIONES AUTOSOPORTADA DE 40MT, INCLUYE CERRAMIENTO, PUESTA A TIERRA Y LUCES DE OBSTRUCCION</t>
  </si>
  <si>
    <t>TORRE DE COMUNICACIONES VENTEADA DE 20MT, INCLUYE CERRAMIENTO, PUESTA A TIERRA Y LUCES DE OBSTRUCCION</t>
  </si>
  <si>
    <t>MASTIL METALICO SECCIONADO DE 18MT, INCLUYE PARARRAYOS, PUESTA A TIERRA Y LUCES DE OBSTRUCCION</t>
  </si>
  <si>
    <t>MASTIL METALICO SECCIONADO DE 3" X 6MT</t>
  </si>
  <si>
    <t>SOPORTE TIPO BANDERA TUBULAR PARA INSTALACIÓN DE EQUIPOS EN TORRE</t>
  </si>
  <si>
    <t>PINTURA DE MUROS Y TECHOS, INCLUYE RESANE Y PINTURA COLOR BLANCO</t>
  </si>
  <si>
    <t>PUERTA EN VIDRIO TEMPLADO CON BATIENTE Y ELECTROIMAN, INCLUYE SAN BLASTIN DECORATIVO EN EL CENTRO</t>
  </si>
  <si>
    <t>DIVISIONES EN VIDRIO TEMPLADO. INCLUYE ACCESORIOS DE INSTALACIÓN Y SAN BLASTIN DECORATIVO.</t>
  </si>
  <si>
    <t>MURO EN DRYWALL COLOR BLANCO. INCLUYE ESTUCO, PINTURA Y ACCESORIOS</t>
  </si>
  <si>
    <t>DEMOLICION DE MAMPOSTERIA. INCLUYE BOTADA DE ESCOMBROS</t>
  </si>
  <si>
    <t>CANALETA METALICA 100X4 CON TAPA Y DIVISION COLOR BLANCO</t>
  </si>
  <si>
    <t xml:space="preserve">CANALETA PLASTICA 20X12 CON TAPA Y ACCESORIOS. COLOR BLACO </t>
  </si>
  <si>
    <t>CORAZA METALICA 3/4". INLCUYE ACCESORIOS Y CONECTORES</t>
  </si>
  <si>
    <t>TUBERIA EMT 3/4". INCLUYE ACCESORIOS</t>
  </si>
  <si>
    <t>TUBERIA IMC DE 3/4". INCLUYE ACCESORIOS</t>
  </si>
  <si>
    <t>CANALETA DE PISO. INCLUYE ACCESORIOS</t>
  </si>
  <si>
    <t>TABLERO ELECTRICO DE 8CTS, CON 4 INTERRUPTORES DE 20A. INCLUYE MARCACION Y CONEXIONES.</t>
  </si>
  <si>
    <t>DPS TIPO II, DOS FASES, 3 HILOS+TIERRA, 120/240VAC, 4 MODOS DE PROTECCION. INCLUYE SECCIONAMIENTO</t>
  </si>
  <si>
    <t>TOMA DOBLE, 3 POLOS REGULADOS COLOR NARANJA. INCLUYE MARCACION</t>
  </si>
  <si>
    <t>TOMA DOBLE, 3 POLOS NORMAL COLOR BLANCO. INCLUYE MARCACION</t>
  </si>
  <si>
    <t>PUNTO DOBLE DE RED, INCLUYE FACE PLATE Y MARCACION.</t>
  </si>
  <si>
    <t>ACOMETIDA ELECTRICA 3X12 AWG. INCLUYE MARCACION</t>
  </si>
  <si>
    <t>ACOMETIDA ELECTRICA 3X10 AWG. INCLUYE MARCACION</t>
  </si>
  <si>
    <t>ACOMETIDA ELECTRICA 4X8 AWG. INCLUYE MARCACION</t>
  </si>
  <si>
    <t>CANALIZACIONE N PISO DURO O BLANDO PARA ACOMETIDA ELECTRICA. INCLUYE TUBERIA PVC 2" Y REPOSICION DEL SITIO</t>
  </si>
  <si>
    <t>SWITCH ADMINISTRABLE 24 GIGA ETHERNET + 2 SFP</t>
  </si>
  <si>
    <t>RADIO PUNTO A PUNTO ANTENA INTEGRADA 19dBi - 10M. INCLUYE PROTECCIONES, HERRAJES, FUENTE Y CABLES.</t>
  </si>
  <si>
    <t>RADIO PUNTO A PUNTO ANTENA INTEGRADA 19dBi - 50M. INCLUYE PROTECCIONES, HERRAJES, FUENTE Y CABLES.</t>
  </si>
  <si>
    <t>RADIO PUNTO A PUNTO ANTENA CONECTORIZADA DIRECTIVA EXTERNA 28.5dBi - 10M. INCLUYE PROTECCIONES, HERRAJES, FUENTE Y CABLES.</t>
  </si>
  <si>
    <t>RADIO PUNTO A PUNTO ANTENA CONECTORIZADA DIRECTIVA EXTERNA 28.5dBi - 50M. INCLUYE PROTECCIONES, HERRAJES, FUENTE Y CABLES.</t>
  </si>
  <si>
    <t>RADIO PUNTO A PUNTO ANTENA CONECTORIZADA DIRECTIVA EXTERNA 28.5dBi - 100M. INCLUYE PROTECCIONES, HERRAJES, FUENTE Y CABLES.</t>
  </si>
  <si>
    <t>RADIO SUSCRIPTOR ANTENA INTEGRADA 19dBi - 12M. INCLUYE PROTECCIONES, HERRAJES, FUENTE Y CABLES.</t>
  </si>
  <si>
    <t>RADIO SUSCRIPTOR ANTENA CONECTORIZADA DIRECTIVA EXTERNA 28.5dBi - 12M. INCLUYE PROTECCIONES, HERRAJES, FUENTE Y CABLES.</t>
  </si>
  <si>
    <t>RADIO SUSCRIPTOR ANTENA CONECTORIZADA DIRECTIVA EXTERNA 28.5dBi - 100M. INCLUYE PROTECCIONES, HERRAJES, FUENTE Y CABLES.</t>
  </si>
  <si>
    <t>SISTEMA DE ADMINISTRACION, GRABACION Y VISUALIZACION DE VIDEO DE 12TB. INCLUYE LICENCIAMIENTO</t>
  </si>
  <si>
    <t>SISTEMA DE ADMINISTRACION, GRABACION Y VISUALIZACION DE VIDEO DE 4TB. INCLIUYE LICENCIAMIENTO</t>
  </si>
  <si>
    <t>SISTEMA DE ADMINISTRACION, GRABACION Y VISUALIZACION DE VIDEO DE 2TB. INCLUYE LICENCIAMIENTO</t>
  </si>
  <si>
    <t>POSTE METALICO SECCIONADO DE 18MT</t>
  </si>
  <si>
    <t>MES</t>
  </si>
  <si>
    <t>RADIO SUSCRIPTOR ANTENA CONECTORIZADA DIRECTIVA EXTERNA 23dBi - 12M. INCLUYE PROTECCIONES, HERRAJES, FUENTE Y CABLES.</t>
  </si>
  <si>
    <t>RADIO SUSCRIPTOR ANTENA INTEGRADA 19dBi - 100M. INCLUYE PROTECCIONES, HERRAJES, FUENTE Y CABLES.</t>
  </si>
  <si>
    <t>RADIO PUNTO A PUNTO ANTENA INTEGRADA 19dBi - 100M. INCLUYE PROTECCIONES, HERRAJES, FUENTE Y CABLES.</t>
  </si>
  <si>
    <t>ANTENA DE POLARIZACION DUAL PARA ENLACE PUNTO A PUNTO</t>
  </si>
  <si>
    <t>RADIO PUNTO A PUNTO DE 300M ANTENA EXTERNA.INCLUYE PROTECCIONES, HERRAJES, FUENTE Y CABLES.</t>
  </si>
  <si>
    <t>RADIO PUNTO A PUNTO CON ANTENA EXTERNA DE 100M.INCLUYE PROTECCIONES, HERRAJES, FUENTE Y CABLES.</t>
  </si>
  <si>
    <t>ANTENA POLATIZACION DUAL DE 2 PIES</t>
  </si>
  <si>
    <t>AIRE ACONDICIONADO 12000 BTU</t>
  </si>
  <si>
    <t>RADIO PUNTO A PUNTO  ANTENA INTEGRADA 19dBi - 10M.INCLUYE PROTECCIONES, HERRAJES, FUENTE Y CABLES.</t>
  </si>
  <si>
    <t>RADIO PUNTO A PUNTO ANTENA CONECTORIZADA DIRECTIVA EXTERNA 23dBi - 10M. INCLUYE PROTECCIONES, HERRAJES, FUENTE Y CABLES.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</si>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</sst>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\ * #,##0_);_(&quot;$&quot;\ * \(#,##0\);_(&quot;$&quot;\ * &quot;-&quot;_);_(@_)"/>
    <numFmt numFmtId="44" formatCode="_(&quot;$&quot;\ * #,##0.00_);_(&quot;$&quot;\ * \(#,##0.00\);_(&quot;$&quot;\ * &quot;-&quot;??_);_(@_)"/>
    <numFmt numFmtId="164" formatCode="_-* #,##0.00_-;\-* #,##0.00_-;_-* &quot;-&quot;??_-;_-@_-"/>
    <numFmt numFmtId="165" formatCode="_(&quot;$&quot;\ * #,##0_);_(&quot;$&quot;\ * \(#,##0\);_(&quot;$&quot;\ * &quot;-&quot;??_);_(@_)"/>
    <numFmt numFmtId="166" formatCode="_ &quot;$&quot;\ * #,##0.00_ ;_ &quot;$&quot;\ * \-#,##0.00_ ;_ &quot;$&quot;\ * &quot;-&quot;??_ ;_ @_ "/>
    <numFmt numFmtId="167" formatCode="_ &quot;$&quot;\ * #,##0_ ;_ &quot;$&quot;\ * \-#,##0_ ;_ &quot;$&quot;\ * &quot;-&quot;??_ ;_ @_ "/>
    <numFmt numFmtId="168" formatCode="_-[$$-240A]\ * #,##0_ ;_-[$$-240A]\ * \-#,##0\ ;_-[$$-240A]\ * &quot;-&quot;_ ;_-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2" fillId="0" borderId="0"/>
    <xf numFmtId="0" fontId="2" fillId="0" borderId="0"/>
  </cellStyleXfs>
  <cellXfs count="48">
    <xf numFmtId="0" fontId="0" fillId="0" borderId="0" xfId="0"/>
    <xf numFmtId="3" fontId="4" fillId="3" borderId="3" xfId="7" applyNumberFormat="1" applyFont="1" applyFill="1" applyBorder="1" applyAlignment="1" applyProtection="1">
      <alignment horizontal="center" vertical="center" wrapText="1"/>
    </xf>
    <xf numFmtId="3" fontId="4" fillId="3" borderId="3" xfId="7" applyNumberFormat="1" applyFont="1" applyFill="1" applyBorder="1" applyAlignment="1" applyProtection="1">
      <alignment horizontal="center" vertical="center" wrapText="1"/>
      <protection locked="0"/>
    </xf>
    <xf numFmtId="44" fontId="4" fillId="3" borderId="3" xfId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4" borderId="3" xfId="8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7" fillId="0" borderId="3" xfId="1" applyNumberFormat="1" applyFont="1" applyBorder="1" applyAlignment="1">
      <alignment horizontal="center" vertical="center" wrapText="1"/>
    </xf>
    <xf numFmtId="42" fontId="7" fillId="0" borderId="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65" fontId="7" fillId="0" borderId="3" xfId="0" applyNumberFormat="1" applyFont="1" applyBorder="1" applyAlignment="1">
      <alignment vertical="center" wrapText="1"/>
    </xf>
    <xf numFmtId="9" fontId="6" fillId="2" borderId="3" xfId="2" applyFont="1" applyFill="1" applyBorder="1" applyAlignment="1">
      <alignment horizontal="center" vertical="center" wrapText="1"/>
    </xf>
    <xf numFmtId="165" fontId="7" fillId="0" borderId="3" xfId="1" applyNumberFormat="1" applyFont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wrapText="1"/>
    </xf>
    <xf numFmtId="165" fontId="7" fillId="0" borderId="0" xfId="1" applyNumberFormat="1" applyFont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165" fontId="7" fillId="2" borderId="3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167" fontId="7" fillId="0" borderId="3" xfId="0" applyNumberFormat="1" applyFont="1" applyBorder="1" applyAlignment="1">
      <alignment vertical="center" wrapText="1"/>
    </xf>
    <xf numFmtId="42" fontId="7" fillId="0" borderId="3" xfId="1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167" fontId="7" fillId="2" borderId="3" xfId="0" applyNumberFormat="1" applyFont="1" applyFill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9" applyFont="1" applyBorder="1" applyAlignment="1">
      <alignment horizontal="center" vertical="center" wrapText="1"/>
    </xf>
    <xf numFmtId="0" fontId="7" fillId="0" borderId="3" xfId="9" applyFont="1" applyBorder="1" applyAlignment="1">
      <alignment vertical="center" wrapText="1"/>
    </xf>
    <xf numFmtId="0" fontId="2" fillId="0" borderId="3" xfId="9" applyFont="1" applyFill="1" applyBorder="1" applyAlignment="1">
      <alignment horizontal="center" vertical="center" wrapText="1"/>
    </xf>
    <xf numFmtId="0" fontId="7" fillId="0" borderId="3" xfId="9" applyFont="1" applyBorder="1" applyAlignment="1">
      <alignment horizontal="center" wrapText="1"/>
    </xf>
    <xf numFmtId="0" fontId="7" fillId="0" borderId="0" xfId="9" applyFont="1" applyAlignment="1">
      <alignment horizont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0">
    <cellStyle name="Millares 5" xfId="6"/>
    <cellStyle name="Moneda" xfId="1" builtinId="4"/>
    <cellStyle name="Moneda 4" xfId="4"/>
    <cellStyle name="Normal" xfId="0" builtinId="0"/>
    <cellStyle name="Normal 2" xfId="3"/>
    <cellStyle name="Normal 32" xfId="5"/>
    <cellStyle name="Normal 5" xfId="9"/>
    <cellStyle name="Normal_alcatel basica" xfId="7"/>
    <cellStyle name="Normal_formulario de cantidades" xfId="8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M83"/>
  <sheetViews>
    <sheetView tabSelected="1" zoomScale="85" zoomScaleNormal="85" zoomScalePageLayoutView="125" workbookViewId="0">
      <pane xSplit="1" ySplit="1" topLeftCell="B62" activePane="bottomRight" state="frozen"/>
      <selection pane="topRight" activeCell="B1" sqref="B1"/>
      <selection pane="bottomLeft" activeCell="A2" sqref="A2"/>
      <selection pane="bottomRight" activeCell="B105" sqref="B105"/>
    </sheetView>
  </sheetViews>
  <sheetFormatPr baseColWidth="10" defaultColWidth="9.140625" defaultRowHeight="12.75" x14ac:dyDescent="0.2"/>
  <cols>
    <col min="1" max="1" width="5.42578125" style="19" bestFit="1" customWidth="1"/>
    <col min="2" max="2" width="108" style="19" customWidth="1"/>
    <col min="3" max="3" width="8" style="19" bestFit="1" customWidth="1"/>
    <col min="4" max="4" width="9.5703125" style="19" bestFit="1" customWidth="1"/>
    <col min="5" max="5" width="12.5703125" style="19" bestFit="1" customWidth="1"/>
    <col min="6" max="6" width="10.42578125" style="19" bestFit="1" customWidth="1"/>
    <col min="7" max="7" width="13.28515625" style="19" bestFit="1" customWidth="1"/>
    <col min="8" max="8" width="14.140625" style="19" bestFit="1" customWidth="1"/>
    <col min="9" max="9" width="15" style="19" customWidth="1"/>
    <col min="10" max="10" width="9.140625" style="19"/>
    <col min="11" max="11" width="3.28515625" style="19" bestFit="1" customWidth="1"/>
    <col min="12" max="12" width="16.140625" style="19" bestFit="1" customWidth="1"/>
    <col min="13" max="13" width="14.140625" style="19" bestFit="1" customWidth="1"/>
    <col min="14" max="16384" width="9.140625" style="19"/>
  </cols>
  <sheetData>
    <row r="1" spans="1:9" s="34" customFormat="1" ht="14.25" x14ac:dyDescent="0.2">
      <c r="A1" s="7" t="s">
        <v>9</v>
      </c>
      <c r="B1" s="7" t="s">
        <v>10</v>
      </c>
      <c r="C1" s="7" t="s">
        <v>11</v>
      </c>
      <c r="D1" s="7" t="s">
        <v>4</v>
      </c>
      <c r="E1" s="7" t="s">
        <v>12</v>
      </c>
      <c r="F1" s="7" t="s">
        <v>6</v>
      </c>
      <c r="G1" s="8" t="s">
        <v>37</v>
      </c>
      <c r="H1" s="8" t="s">
        <v>38</v>
      </c>
      <c r="I1" s="8" t="s">
        <v>14</v>
      </c>
    </row>
    <row r="2" spans="1:9" x14ac:dyDescent="0.2">
      <c r="A2" s="7" t="s">
        <v>0</v>
      </c>
      <c r="B2" s="21" t="s">
        <v>36</v>
      </c>
      <c r="C2" s="22"/>
      <c r="D2" s="22"/>
      <c r="E2" s="22"/>
      <c r="F2" s="22"/>
      <c r="G2" s="23"/>
      <c r="H2" s="23"/>
      <c r="I2" s="23"/>
    </row>
    <row r="3" spans="1:9" x14ac:dyDescent="0.2">
      <c r="A3" s="9">
        <v>1</v>
      </c>
      <c r="B3" s="6" t="s">
        <v>27</v>
      </c>
      <c r="C3" s="9" t="s">
        <v>7</v>
      </c>
      <c r="D3" s="9"/>
      <c r="E3" s="9"/>
      <c r="F3" s="35">
        <v>16</v>
      </c>
      <c r="G3" s="11"/>
      <c r="H3" s="11"/>
      <c r="I3" s="10">
        <f>+(H3+G3)*F3</f>
        <v>0</v>
      </c>
    </row>
    <row r="4" spans="1:9" x14ac:dyDescent="0.2">
      <c r="A4" s="9">
        <v>2</v>
      </c>
      <c r="B4" s="6" t="s">
        <v>28</v>
      </c>
      <c r="C4" s="9" t="s">
        <v>7</v>
      </c>
      <c r="D4" s="9"/>
      <c r="E4" s="9"/>
      <c r="F4" s="35">
        <v>34</v>
      </c>
      <c r="G4" s="11"/>
      <c r="H4" s="11"/>
      <c r="I4" s="10">
        <f t="shared" ref="I4:I77" si="0">+(H4+G4)*F4</f>
        <v>0</v>
      </c>
    </row>
    <row r="5" spans="1:9" x14ac:dyDescent="0.2">
      <c r="A5" s="7" t="s">
        <v>2</v>
      </c>
      <c r="B5" s="21" t="s">
        <v>39</v>
      </c>
      <c r="C5" s="22"/>
      <c r="D5" s="22"/>
      <c r="E5" s="22"/>
      <c r="F5" s="22"/>
      <c r="G5" s="23"/>
      <c r="H5" s="23"/>
      <c r="I5" s="23"/>
    </row>
    <row r="6" spans="1:9" x14ac:dyDescent="0.2">
      <c r="A6" s="9">
        <v>1</v>
      </c>
      <c r="B6" s="12" t="s">
        <v>29</v>
      </c>
      <c r="C6" s="9" t="s">
        <v>7</v>
      </c>
      <c r="D6" s="9"/>
      <c r="E6" s="9"/>
      <c r="F6" s="9">
        <v>6</v>
      </c>
      <c r="G6" s="11"/>
      <c r="H6" s="11"/>
      <c r="I6" s="10">
        <f t="shared" si="0"/>
        <v>0</v>
      </c>
    </row>
    <row r="7" spans="1:9" x14ac:dyDescent="0.2">
      <c r="A7" s="9">
        <v>2</v>
      </c>
      <c r="B7" s="12" t="s">
        <v>50</v>
      </c>
      <c r="C7" s="9" t="s">
        <v>7</v>
      </c>
      <c r="D7" s="9"/>
      <c r="E7" s="9"/>
      <c r="F7" s="9">
        <v>5</v>
      </c>
      <c r="G7" s="11"/>
      <c r="H7" s="11"/>
      <c r="I7" s="10">
        <f t="shared" si="0"/>
        <v>0</v>
      </c>
    </row>
    <row r="8" spans="1:9" x14ac:dyDescent="0.2">
      <c r="A8" s="9">
        <v>3</v>
      </c>
      <c r="B8" s="12" t="s">
        <v>55</v>
      </c>
      <c r="C8" s="9" t="s">
        <v>7</v>
      </c>
      <c r="D8" s="9"/>
      <c r="E8" s="9"/>
      <c r="F8" s="9">
        <f>29+19</f>
        <v>48</v>
      </c>
      <c r="G8" s="11"/>
      <c r="H8" s="11"/>
      <c r="I8" s="10">
        <f t="shared" si="0"/>
        <v>0</v>
      </c>
    </row>
    <row r="9" spans="1:9" x14ac:dyDescent="0.2">
      <c r="A9" s="9">
        <v>4</v>
      </c>
      <c r="B9" s="12" t="s">
        <v>56</v>
      </c>
      <c r="C9" s="9" t="s">
        <v>7</v>
      </c>
      <c r="D9" s="9"/>
      <c r="E9" s="9"/>
      <c r="F9" s="9">
        <v>7</v>
      </c>
      <c r="G9" s="11"/>
      <c r="H9" s="11"/>
      <c r="I9" s="10">
        <f t="shared" si="0"/>
        <v>0</v>
      </c>
    </row>
    <row r="10" spans="1:9" x14ac:dyDescent="0.2">
      <c r="A10" s="9">
        <v>5</v>
      </c>
      <c r="B10" s="12" t="s">
        <v>35</v>
      </c>
      <c r="C10" s="9" t="s">
        <v>7</v>
      </c>
      <c r="D10" s="9"/>
      <c r="E10" s="9"/>
      <c r="F10" s="9">
        <v>29</v>
      </c>
      <c r="G10" s="11"/>
      <c r="H10" s="11"/>
      <c r="I10" s="10">
        <f t="shared" si="0"/>
        <v>0</v>
      </c>
    </row>
    <row r="11" spans="1:9" x14ac:dyDescent="0.2">
      <c r="A11" s="9">
        <v>6</v>
      </c>
      <c r="B11" s="12" t="s">
        <v>34</v>
      </c>
      <c r="C11" s="9" t="s">
        <v>7</v>
      </c>
      <c r="D11" s="9"/>
      <c r="E11" s="9"/>
      <c r="F11" s="9">
        <v>29</v>
      </c>
      <c r="G11" s="11"/>
      <c r="H11" s="11"/>
      <c r="I11" s="10">
        <f t="shared" si="0"/>
        <v>0</v>
      </c>
    </row>
    <row r="12" spans="1:9" x14ac:dyDescent="0.2">
      <c r="A12" s="9">
        <v>7</v>
      </c>
      <c r="B12" s="12" t="s">
        <v>33</v>
      </c>
      <c r="C12" s="9" t="s">
        <v>7</v>
      </c>
      <c r="D12" s="9"/>
      <c r="E12" s="9"/>
      <c r="F12" s="9">
        <v>53</v>
      </c>
      <c r="G12" s="11"/>
      <c r="H12" s="11"/>
      <c r="I12" s="10">
        <f t="shared" si="0"/>
        <v>0</v>
      </c>
    </row>
    <row r="13" spans="1:9" x14ac:dyDescent="0.2">
      <c r="A13" s="7" t="s">
        <v>8</v>
      </c>
      <c r="B13" s="21" t="s">
        <v>40</v>
      </c>
      <c r="C13" s="22"/>
      <c r="D13" s="22"/>
      <c r="E13" s="22"/>
      <c r="F13" s="22"/>
      <c r="G13" s="23"/>
      <c r="H13" s="23"/>
      <c r="I13" s="23"/>
    </row>
    <row r="14" spans="1:9" x14ac:dyDescent="0.2">
      <c r="A14" s="9">
        <v>1</v>
      </c>
      <c r="B14" s="12" t="s">
        <v>30</v>
      </c>
      <c r="C14" s="9" t="s">
        <v>7</v>
      </c>
      <c r="D14" s="9"/>
      <c r="E14" s="9"/>
      <c r="F14" s="9">
        <v>35</v>
      </c>
      <c r="G14" s="11"/>
      <c r="H14" s="11"/>
      <c r="I14" s="10">
        <f t="shared" si="0"/>
        <v>0</v>
      </c>
    </row>
    <row r="15" spans="1:9" x14ac:dyDescent="0.2">
      <c r="A15" s="9">
        <v>2</v>
      </c>
      <c r="B15" s="12" t="s">
        <v>122</v>
      </c>
      <c r="C15" s="9" t="s">
        <v>7</v>
      </c>
      <c r="D15" s="9"/>
      <c r="E15" s="9"/>
      <c r="F15" s="9">
        <f>7+17</f>
        <v>24</v>
      </c>
      <c r="G15" s="11"/>
      <c r="H15" s="11"/>
      <c r="I15" s="10">
        <f t="shared" si="0"/>
        <v>0</v>
      </c>
    </row>
    <row r="16" spans="1:9" x14ac:dyDescent="0.2">
      <c r="A16" s="9">
        <v>3</v>
      </c>
      <c r="B16" s="12" t="s">
        <v>62</v>
      </c>
      <c r="C16" s="9" t="s">
        <v>7</v>
      </c>
      <c r="D16" s="9"/>
      <c r="E16" s="9"/>
      <c r="F16" s="9">
        <v>7</v>
      </c>
      <c r="G16" s="11"/>
      <c r="H16" s="11"/>
      <c r="I16" s="10">
        <f t="shared" si="0"/>
        <v>0</v>
      </c>
    </row>
    <row r="17" spans="1:9" x14ac:dyDescent="0.2">
      <c r="A17" s="9">
        <v>4</v>
      </c>
      <c r="B17" s="12" t="s">
        <v>63</v>
      </c>
      <c r="C17" s="9" t="s">
        <v>7</v>
      </c>
      <c r="D17" s="9"/>
      <c r="E17" s="9"/>
      <c r="F17" s="9">
        <v>7</v>
      </c>
      <c r="G17" s="11"/>
      <c r="H17" s="11"/>
      <c r="I17" s="10">
        <f t="shared" si="0"/>
        <v>0</v>
      </c>
    </row>
    <row r="18" spans="1:9" x14ac:dyDescent="0.2">
      <c r="A18" s="9">
        <v>5</v>
      </c>
      <c r="B18" s="12" t="s">
        <v>64</v>
      </c>
      <c r="C18" s="9" t="s">
        <v>7</v>
      </c>
      <c r="D18" s="9"/>
      <c r="E18" s="9"/>
      <c r="F18" s="9">
        <v>7</v>
      </c>
      <c r="G18" s="11"/>
      <c r="H18" s="11"/>
      <c r="I18" s="10">
        <f t="shared" si="0"/>
        <v>0</v>
      </c>
    </row>
    <row r="19" spans="1:9" x14ac:dyDescent="0.2">
      <c r="A19" s="7" t="s">
        <v>17</v>
      </c>
      <c r="B19" s="21" t="s">
        <v>16</v>
      </c>
      <c r="C19" s="22"/>
      <c r="D19" s="22"/>
      <c r="E19" s="22"/>
      <c r="F19" s="22"/>
      <c r="G19" s="23"/>
      <c r="H19" s="23"/>
      <c r="I19" s="23"/>
    </row>
    <row r="20" spans="1:9" x14ac:dyDescent="0.2">
      <c r="A20" s="9">
        <v>1</v>
      </c>
      <c r="B20" s="12" t="s">
        <v>89</v>
      </c>
      <c r="C20" s="9" t="s">
        <v>7</v>
      </c>
      <c r="D20" s="9"/>
      <c r="E20" s="9"/>
      <c r="F20" s="35">
        <v>8</v>
      </c>
      <c r="G20" s="11"/>
      <c r="H20" s="11"/>
      <c r="I20" s="10">
        <f t="shared" si="0"/>
        <v>0</v>
      </c>
    </row>
    <row r="21" spans="1:9" x14ac:dyDescent="0.2">
      <c r="A21" s="9">
        <v>2</v>
      </c>
      <c r="B21" s="12" t="s">
        <v>123</v>
      </c>
      <c r="C21" s="9" t="s">
        <v>7</v>
      </c>
      <c r="D21" s="9"/>
      <c r="E21" s="9"/>
      <c r="F21" s="35">
        <f>9*2</f>
        <v>18</v>
      </c>
      <c r="G21" s="11"/>
      <c r="H21" s="11"/>
      <c r="I21" s="10">
        <f t="shared" si="0"/>
        <v>0</v>
      </c>
    </row>
    <row r="22" spans="1:9" ht="12" customHeight="1" x14ac:dyDescent="0.2">
      <c r="A22" s="9">
        <v>3</v>
      </c>
      <c r="B22" s="12" t="s">
        <v>124</v>
      </c>
      <c r="C22" s="9" t="s">
        <v>7</v>
      </c>
      <c r="D22" s="9"/>
      <c r="E22" s="9"/>
      <c r="F22" s="35">
        <f>1*2</f>
        <v>2</v>
      </c>
      <c r="G22" s="11"/>
      <c r="H22" s="11"/>
      <c r="I22" s="10">
        <f t="shared" ref="I22" si="1">+(H22+G22)*F22</f>
        <v>0</v>
      </c>
    </row>
    <row r="23" spans="1:9" ht="25.5" x14ac:dyDescent="0.2">
      <c r="A23" s="9">
        <v>4</v>
      </c>
      <c r="B23" s="12" t="s">
        <v>125</v>
      </c>
      <c r="C23" s="37" t="s">
        <v>7</v>
      </c>
      <c r="D23" s="9"/>
      <c r="E23" s="9"/>
      <c r="F23" s="35">
        <f>4*2</f>
        <v>8</v>
      </c>
      <c r="G23" s="11"/>
      <c r="H23" s="11"/>
      <c r="I23" s="10">
        <f t="shared" si="0"/>
        <v>0</v>
      </c>
    </row>
    <row r="24" spans="1:9" ht="25.5" x14ac:dyDescent="0.2">
      <c r="A24" s="9">
        <v>5</v>
      </c>
      <c r="B24" s="12" t="s">
        <v>126</v>
      </c>
      <c r="C24" s="36" t="s">
        <v>7</v>
      </c>
      <c r="D24" s="9"/>
      <c r="E24" s="9"/>
      <c r="F24" s="35">
        <f>1*2</f>
        <v>2</v>
      </c>
      <c r="G24" s="11"/>
      <c r="H24" s="11"/>
      <c r="I24" s="10">
        <f t="shared" ref="I24:I25" si="2">+(H24+G24)*F24</f>
        <v>0</v>
      </c>
    </row>
    <row r="25" spans="1:9" ht="25.5" x14ac:dyDescent="0.2">
      <c r="A25" s="9">
        <v>6</v>
      </c>
      <c r="B25" s="12" t="s">
        <v>127</v>
      </c>
      <c r="C25" s="9" t="s">
        <v>7</v>
      </c>
      <c r="D25" s="9"/>
      <c r="E25" s="9"/>
      <c r="F25" s="35">
        <f>3*2</f>
        <v>6</v>
      </c>
      <c r="G25" s="11"/>
      <c r="H25" s="11"/>
      <c r="I25" s="10">
        <f t="shared" si="2"/>
        <v>0</v>
      </c>
    </row>
    <row r="26" spans="1:9" x14ac:dyDescent="0.2">
      <c r="A26" s="9">
        <v>7</v>
      </c>
      <c r="B26" s="12" t="s">
        <v>128</v>
      </c>
      <c r="C26" s="9" t="s">
        <v>7</v>
      </c>
      <c r="D26" s="9"/>
      <c r="E26" s="9"/>
      <c r="F26" s="35">
        <v>18</v>
      </c>
      <c r="G26" s="11"/>
      <c r="H26" s="11"/>
      <c r="I26" s="10">
        <f t="shared" si="0"/>
        <v>0</v>
      </c>
    </row>
    <row r="27" spans="1:9" ht="25.5" x14ac:dyDescent="0.2">
      <c r="A27" s="9">
        <v>8</v>
      </c>
      <c r="B27" s="12" t="s">
        <v>129</v>
      </c>
      <c r="C27" s="9" t="s">
        <v>7</v>
      </c>
      <c r="D27" s="9"/>
      <c r="E27" s="9"/>
      <c r="F27" s="35">
        <v>10</v>
      </c>
      <c r="G27" s="11"/>
      <c r="H27" s="11"/>
      <c r="I27" s="10">
        <f t="shared" si="0"/>
        <v>0</v>
      </c>
    </row>
    <row r="28" spans="1:9" ht="25.5" x14ac:dyDescent="0.2">
      <c r="A28" s="9">
        <v>9</v>
      </c>
      <c r="B28" s="12" t="s">
        <v>130</v>
      </c>
      <c r="C28" s="9" t="s">
        <v>7</v>
      </c>
      <c r="D28" s="9"/>
      <c r="E28" s="9"/>
      <c r="F28" s="35">
        <v>1</v>
      </c>
      <c r="G28" s="11"/>
      <c r="H28" s="11"/>
      <c r="I28" s="10">
        <f t="shared" si="0"/>
        <v>0</v>
      </c>
    </row>
    <row r="29" spans="1:9" x14ac:dyDescent="0.2">
      <c r="A29" s="9">
        <v>10</v>
      </c>
      <c r="B29" s="12" t="s">
        <v>74</v>
      </c>
      <c r="C29" s="9" t="s">
        <v>7</v>
      </c>
      <c r="D29" s="9"/>
      <c r="E29" s="9"/>
      <c r="F29" s="35">
        <v>0</v>
      </c>
      <c r="G29" s="11"/>
      <c r="H29" s="11"/>
      <c r="I29" s="10">
        <f t="shared" si="0"/>
        <v>0</v>
      </c>
    </row>
    <row r="30" spans="1:9" x14ac:dyDescent="0.2">
      <c r="A30" s="9">
        <v>11</v>
      </c>
      <c r="B30" s="12" t="s">
        <v>75</v>
      </c>
      <c r="C30" s="9" t="s">
        <v>7</v>
      </c>
      <c r="D30" s="9"/>
      <c r="E30" s="9"/>
      <c r="F30" s="35">
        <v>8</v>
      </c>
      <c r="G30" s="11"/>
      <c r="H30" s="11"/>
      <c r="I30" s="10">
        <f t="shared" si="0"/>
        <v>0</v>
      </c>
    </row>
    <row r="31" spans="1:9" s="28" customFormat="1" x14ac:dyDescent="0.25">
      <c r="A31" s="9">
        <v>12</v>
      </c>
      <c r="B31" s="12" t="s">
        <v>90</v>
      </c>
      <c r="C31" s="9" t="s">
        <v>7</v>
      </c>
      <c r="D31" s="9"/>
      <c r="E31" s="5"/>
      <c r="F31" s="35">
        <v>0</v>
      </c>
      <c r="G31" s="26"/>
      <c r="H31" s="26"/>
      <c r="I31" s="10">
        <f t="shared" si="0"/>
        <v>0</v>
      </c>
    </row>
    <row r="32" spans="1:9" x14ac:dyDescent="0.2">
      <c r="A32" s="9">
        <v>13</v>
      </c>
      <c r="B32" s="12" t="s">
        <v>76</v>
      </c>
      <c r="C32" s="9" t="s">
        <v>7</v>
      </c>
      <c r="D32" s="9"/>
      <c r="E32" s="9"/>
      <c r="F32" s="35">
        <v>27</v>
      </c>
      <c r="G32" s="11"/>
      <c r="H32" s="11"/>
      <c r="I32" s="10">
        <f t="shared" si="0"/>
        <v>0</v>
      </c>
    </row>
    <row r="33" spans="1:9" x14ac:dyDescent="0.2">
      <c r="A33" s="7" t="s">
        <v>19</v>
      </c>
      <c r="B33" s="21" t="s">
        <v>15</v>
      </c>
      <c r="C33" s="22"/>
      <c r="D33" s="22"/>
      <c r="E33" s="22"/>
      <c r="F33" s="22"/>
      <c r="G33" s="23"/>
      <c r="H33" s="23"/>
      <c r="I33" s="23"/>
    </row>
    <row r="34" spans="1:9" x14ac:dyDescent="0.2">
      <c r="A34" s="9">
        <v>1</v>
      </c>
      <c r="B34" s="12" t="s">
        <v>131</v>
      </c>
      <c r="C34" s="9" t="s">
        <v>7</v>
      </c>
      <c r="D34" s="4"/>
      <c r="E34" s="5"/>
      <c r="F34" s="9">
        <v>0</v>
      </c>
      <c r="G34" s="26"/>
      <c r="H34" s="26"/>
      <c r="I34" s="10">
        <f t="shared" si="0"/>
        <v>0</v>
      </c>
    </row>
    <row r="35" spans="1:9" x14ac:dyDescent="0.2">
      <c r="A35" s="9">
        <v>2</v>
      </c>
      <c r="B35" s="12" t="s">
        <v>132</v>
      </c>
      <c r="C35" s="9" t="s">
        <v>7</v>
      </c>
      <c r="D35" s="9"/>
      <c r="E35" s="9"/>
      <c r="F35" s="9">
        <v>7</v>
      </c>
      <c r="G35" s="11"/>
      <c r="H35" s="11"/>
      <c r="I35" s="10">
        <f t="shared" si="0"/>
        <v>0</v>
      </c>
    </row>
    <row r="36" spans="1:9" x14ac:dyDescent="0.2">
      <c r="A36" s="9">
        <v>3</v>
      </c>
      <c r="B36" s="12" t="s">
        <v>133</v>
      </c>
      <c r="C36" s="9" t="s">
        <v>7</v>
      </c>
      <c r="D36" s="9"/>
      <c r="E36" s="9"/>
      <c r="F36" s="9">
        <v>0</v>
      </c>
      <c r="G36" s="11"/>
      <c r="H36" s="11"/>
      <c r="I36" s="10">
        <f t="shared" si="0"/>
        <v>0</v>
      </c>
    </row>
    <row r="37" spans="1:9" x14ac:dyDescent="0.2">
      <c r="A37" s="9">
        <v>4</v>
      </c>
      <c r="B37" s="6" t="s">
        <v>92</v>
      </c>
      <c r="C37" s="9" t="s">
        <v>7</v>
      </c>
      <c r="D37" s="9"/>
      <c r="E37" s="9"/>
      <c r="F37" s="9">
        <f>+F3+F4</f>
        <v>50</v>
      </c>
      <c r="G37" s="11"/>
      <c r="H37" s="11"/>
      <c r="I37" s="10">
        <f t="shared" si="0"/>
        <v>0</v>
      </c>
    </row>
    <row r="38" spans="1:9" s="28" customFormat="1" x14ac:dyDescent="0.25">
      <c r="A38" s="9">
        <v>5</v>
      </c>
      <c r="B38" s="6" t="s">
        <v>91</v>
      </c>
      <c r="C38" s="9" t="s">
        <v>7</v>
      </c>
      <c r="D38" s="4"/>
      <c r="E38" s="5"/>
      <c r="F38" s="9">
        <v>0</v>
      </c>
      <c r="G38" s="26"/>
      <c r="H38" s="26"/>
      <c r="I38" s="10">
        <f t="shared" si="0"/>
        <v>0</v>
      </c>
    </row>
    <row r="39" spans="1:9" x14ac:dyDescent="0.2">
      <c r="A39" s="9">
        <v>6</v>
      </c>
      <c r="B39" s="12" t="s">
        <v>59</v>
      </c>
      <c r="C39" s="9" t="s">
        <v>7</v>
      </c>
      <c r="D39" s="9"/>
      <c r="E39" s="9"/>
      <c r="F39" s="9">
        <v>7</v>
      </c>
      <c r="G39" s="11"/>
      <c r="H39" s="11"/>
      <c r="I39" s="10">
        <f t="shared" si="0"/>
        <v>0</v>
      </c>
    </row>
    <row r="40" spans="1:9" x14ac:dyDescent="0.2">
      <c r="A40" s="9">
        <v>7</v>
      </c>
      <c r="B40" s="12" t="s">
        <v>58</v>
      </c>
      <c r="C40" s="9" t="s">
        <v>7</v>
      </c>
      <c r="D40" s="9"/>
      <c r="E40" s="9"/>
      <c r="F40" s="9">
        <v>7</v>
      </c>
      <c r="G40" s="11"/>
      <c r="H40" s="11"/>
      <c r="I40" s="10">
        <f t="shared" si="0"/>
        <v>0</v>
      </c>
    </row>
    <row r="41" spans="1:9" x14ac:dyDescent="0.2">
      <c r="A41" s="7" t="s">
        <v>20</v>
      </c>
      <c r="B41" s="21" t="s">
        <v>42</v>
      </c>
      <c r="C41" s="22"/>
      <c r="D41" s="22"/>
      <c r="E41" s="22"/>
      <c r="F41" s="22"/>
      <c r="G41" s="23"/>
      <c r="H41" s="23"/>
      <c r="I41" s="23"/>
    </row>
    <row r="42" spans="1:9" x14ac:dyDescent="0.2">
      <c r="A42" s="9">
        <v>1</v>
      </c>
      <c r="B42" s="12" t="s">
        <v>31</v>
      </c>
      <c r="C42" s="9" t="s">
        <v>7</v>
      </c>
      <c r="D42" s="9"/>
      <c r="E42" s="9"/>
      <c r="F42" s="9">
        <v>29</v>
      </c>
      <c r="G42" s="27"/>
      <c r="H42" s="27"/>
      <c r="I42" s="10">
        <f>+(H42+G42)*F42</f>
        <v>0</v>
      </c>
    </row>
    <row r="43" spans="1:9" x14ac:dyDescent="0.2">
      <c r="A43" s="9">
        <v>2</v>
      </c>
      <c r="B43" s="12" t="s">
        <v>51</v>
      </c>
      <c r="C43" s="9" t="s">
        <v>7</v>
      </c>
      <c r="D43" s="9"/>
      <c r="E43" s="9"/>
      <c r="F43" s="9">
        <v>19</v>
      </c>
      <c r="G43" s="11"/>
      <c r="H43" s="11"/>
      <c r="I43" s="10">
        <f t="shared" ref="I43:I63" si="3">+(H43+G43)*F43</f>
        <v>0</v>
      </c>
    </row>
    <row r="44" spans="1:9" x14ac:dyDescent="0.2">
      <c r="A44" s="9">
        <v>3</v>
      </c>
      <c r="B44" s="12" t="s">
        <v>32</v>
      </c>
      <c r="C44" s="9" t="s">
        <v>7</v>
      </c>
      <c r="D44" s="9"/>
      <c r="E44" s="9"/>
      <c r="F44" s="9">
        <f>+F3</f>
        <v>16</v>
      </c>
      <c r="G44" s="11"/>
      <c r="H44" s="11"/>
      <c r="I44" s="10">
        <f t="shared" si="3"/>
        <v>0</v>
      </c>
    </row>
    <row r="45" spans="1:9" x14ac:dyDescent="0.2">
      <c r="A45" s="9">
        <v>4</v>
      </c>
      <c r="B45" s="12" t="s">
        <v>48</v>
      </c>
      <c r="C45" s="9" t="s">
        <v>7</v>
      </c>
      <c r="D45" s="9"/>
      <c r="E45" s="9"/>
      <c r="F45" s="9">
        <v>33</v>
      </c>
      <c r="G45" s="11"/>
      <c r="H45" s="11"/>
      <c r="I45" s="10">
        <f t="shared" si="3"/>
        <v>0</v>
      </c>
    </row>
    <row r="46" spans="1:9" x14ac:dyDescent="0.2">
      <c r="A46" s="9">
        <v>5</v>
      </c>
      <c r="B46" s="12" t="s">
        <v>43</v>
      </c>
      <c r="C46" s="9" t="s">
        <v>7</v>
      </c>
      <c r="D46" s="9"/>
      <c r="E46" s="9"/>
      <c r="F46" s="9">
        <v>0</v>
      </c>
      <c r="G46" s="11"/>
      <c r="H46" s="11"/>
      <c r="I46" s="10">
        <f t="shared" si="3"/>
        <v>0</v>
      </c>
    </row>
    <row r="47" spans="1:9" x14ac:dyDescent="0.2">
      <c r="A47" s="9">
        <v>6</v>
      </c>
      <c r="B47" s="12" t="s">
        <v>44</v>
      </c>
      <c r="C47" s="9" t="s">
        <v>7</v>
      </c>
      <c r="D47" s="9"/>
      <c r="E47" s="9"/>
      <c r="F47" s="9">
        <v>3</v>
      </c>
      <c r="G47" s="11"/>
      <c r="H47" s="11"/>
      <c r="I47" s="10">
        <f t="shared" si="3"/>
        <v>0</v>
      </c>
    </row>
    <row r="48" spans="1:9" x14ac:dyDescent="0.2">
      <c r="A48" s="9">
        <v>7</v>
      </c>
      <c r="B48" s="12" t="s">
        <v>45</v>
      </c>
      <c r="C48" s="9" t="s">
        <v>7</v>
      </c>
      <c r="D48" s="9"/>
      <c r="E48" s="9"/>
      <c r="F48" s="9">
        <v>26</v>
      </c>
      <c r="G48" s="11"/>
      <c r="H48" s="11"/>
      <c r="I48" s="10">
        <f t="shared" si="3"/>
        <v>0</v>
      </c>
    </row>
    <row r="49" spans="1:9" x14ac:dyDescent="0.2">
      <c r="A49" s="9">
        <v>8</v>
      </c>
      <c r="B49" s="12" t="s">
        <v>46</v>
      </c>
      <c r="C49" s="9" t="s">
        <v>7</v>
      </c>
      <c r="D49" s="9"/>
      <c r="E49" s="9"/>
      <c r="F49" s="9">
        <v>6</v>
      </c>
      <c r="G49" s="11"/>
      <c r="H49" s="11"/>
      <c r="I49" s="10">
        <f t="shared" si="3"/>
        <v>0</v>
      </c>
    </row>
    <row r="50" spans="1:9" x14ac:dyDescent="0.2">
      <c r="A50" s="9">
        <v>9</v>
      </c>
      <c r="B50" s="12" t="s">
        <v>47</v>
      </c>
      <c r="C50" s="9" t="s">
        <v>7</v>
      </c>
      <c r="D50" s="9"/>
      <c r="E50" s="9"/>
      <c r="F50" s="9">
        <v>4</v>
      </c>
      <c r="G50" s="11"/>
      <c r="H50" s="11"/>
      <c r="I50" s="10">
        <f t="shared" si="3"/>
        <v>0</v>
      </c>
    </row>
    <row r="51" spans="1:9" x14ac:dyDescent="0.2">
      <c r="A51" s="9">
        <v>10</v>
      </c>
      <c r="B51" s="12" t="s">
        <v>82</v>
      </c>
      <c r="C51" s="9" t="s">
        <v>7</v>
      </c>
      <c r="D51" s="9"/>
      <c r="E51" s="9"/>
      <c r="F51" s="9">
        <f>+F50+F49+F48</f>
        <v>36</v>
      </c>
      <c r="G51" s="11"/>
      <c r="H51" s="11"/>
      <c r="I51" s="10">
        <f t="shared" si="3"/>
        <v>0</v>
      </c>
    </row>
    <row r="52" spans="1:9" x14ac:dyDescent="0.2">
      <c r="A52" s="9">
        <v>11</v>
      </c>
      <c r="B52" s="12" t="s">
        <v>134</v>
      </c>
      <c r="C52" s="9" t="s">
        <v>7</v>
      </c>
      <c r="D52" s="9"/>
      <c r="E52" s="9"/>
      <c r="F52" s="9">
        <v>1</v>
      </c>
      <c r="G52" s="11"/>
      <c r="H52" s="11"/>
      <c r="I52" s="10">
        <f t="shared" si="3"/>
        <v>0</v>
      </c>
    </row>
    <row r="53" spans="1:9" x14ac:dyDescent="0.2">
      <c r="A53" s="9">
        <v>12</v>
      </c>
      <c r="B53" s="12" t="s">
        <v>85</v>
      </c>
      <c r="C53" s="9" t="s">
        <v>7</v>
      </c>
      <c r="D53" s="9"/>
      <c r="E53" s="9"/>
      <c r="F53" s="9">
        <f>35+4</f>
        <v>39</v>
      </c>
      <c r="G53" s="11"/>
      <c r="H53" s="11"/>
      <c r="I53" s="10">
        <f t="shared" si="3"/>
        <v>0</v>
      </c>
    </row>
    <row r="54" spans="1:9" x14ac:dyDescent="0.2">
      <c r="A54" s="9">
        <v>13</v>
      </c>
      <c r="B54" s="12" t="s">
        <v>41</v>
      </c>
      <c r="C54" s="9" t="s">
        <v>7</v>
      </c>
      <c r="D54" s="9"/>
      <c r="E54" s="9"/>
      <c r="F54" s="9">
        <f>35+19</f>
        <v>54</v>
      </c>
      <c r="G54" s="11"/>
      <c r="H54" s="11"/>
      <c r="I54" s="10">
        <f t="shared" si="3"/>
        <v>0</v>
      </c>
    </row>
    <row r="55" spans="1:9" x14ac:dyDescent="0.2">
      <c r="A55" s="9">
        <v>14</v>
      </c>
      <c r="B55" s="12" t="s">
        <v>49</v>
      </c>
      <c r="C55" s="9" t="s">
        <v>7</v>
      </c>
      <c r="D55" s="9"/>
      <c r="E55" s="9"/>
      <c r="F55" s="9">
        <f>35+19</f>
        <v>54</v>
      </c>
      <c r="G55" s="11"/>
      <c r="H55" s="11"/>
      <c r="I55" s="10">
        <f t="shared" si="3"/>
        <v>0</v>
      </c>
    </row>
    <row r="56" spans="1:9" ht="25.5" x14ac:dyDescent="0.2">
      <c r="A56" s="9">
        <v>15</v>
      </c>
      <c r="B56" s="12" t="s">
        <v>87</v>
      </c>
      <c r="C56" s="9" t="s">
        <v>5</v>
      </c>
      <c r="D56" s="9"/>
      <c r="E56" s="9"/>
      <c r="F56" s="9">
        <f>4230+2480</f>
        <v>6710</v>
      </c>
      <c r="G56" s="11"/>
      <c r="H56" s="11"/>
      <c r="I56" s="10">
        <f t="shared" si="3"/>
        <v>0</v>
      </c>
    </row>
    <row r="57" spans="1:9" x14ac:dyDescent="0.2">
      <c r="A57" s="9">
        <v>16</v>
      </c>
      <c r="B57" s="12" t="s">
        <v>65</v>
      </c>
      <c r="C57" s="9" t="s">
        <v>5</v>
      </c>
      <c r="D57" s="9"/>
      <c r="E57" s="9"/>
      <c r="F57" s="9">
        <f>15*30</f>
        <v>450</v>
      </c>
      <c r="G57" s="11"/>
      <c r="H57" s="11"/>
      <c r="I57" s="10">
        <f t="shared" si="3"/>
        <v>0</v>
      </c>
    </row>
    <row r="58" spans="1:9" x14ac:dyDescent="0.2">
      <c r="A58" s="9">
        <v>17</v>
      </c>
      <c r="B58" s="12" t="s">
        <v>66</v>
      </c>
      <c r="C58" s="9" t="s">
        <v>5</v>
      </c>
      <c r="D58" s="9"/>
      <c r="E58" s="9"/>
      <c r="F58" s="9">
        <f>50*10</f>
        <v>500</v>
      </c>
      <c r="G58" s="11"/>
      <c r="H58" s="11"/>
      <c r="I58" s="10">
        <f t="shared" si="3"/>
        <v>0</v>
      </c>
    </row>
    <row r="59" spans="1:9" x14ac:dyDescent="0.2">
      <c r="A59" s="9">
        <v>18</v>
      </c>
      <c r="B59" s="13" t="s">
        <v>100</v>
      </c>
      <c r="C59" s="9" t="s">
        <v>7</v>
      </c>
      <c r="D59" s="9"/>
      <c r="E59" s="9"/>
      <c r="F59" s="9">
        <v>4</v>
      </c>
      <c r="G59" s="11"/>
      <c r="H59" s="11"/>
      <c r="I59" s="10">
        <f t="shared" si="3"/>
        <v>0</v>
      </c>
    </row>
    <row r="60" spans="1:9" ht="25.5" x14ac:dyDescent="0.2">
      <c r="A60" s="9">
        <v>19</v>
      </c>
      <c r="B60" s="12" t="s">
        <v>52</v>
      </c>
      <c r="C60" s="9" t="s">
        <v>7</v>
      </c>
      <c r="D60" s="9"/>
      <c r="E60" s="9"/>
      <c r="F60" s="9">
        <v>2</v>
      </c>
      <c r="G60" s="11"/>
      <c r="H60" s="11"/>
      <c r="I60" s="10">
        <f t="shared" si="3"/>
        <v>0</v>
      </c>
    </row>
    <row r="61" spans="1:9" ht="25.5" x14ac:dyDescent="0.2">
      <c r="A61" s="9">
        <v>20</v>
      </c>
      <c r="B61" s="12" t="s">
        <v>53</v>
      </c>
      <c r="C61" s="9" t="s">
        <v>7</v>
      </c>
      <c r="D61" s="9"/>
      <c r="E61" s="9"/>
      <c r="F61" s="9">
        <v>4</v>
      </c>
      <c r="G61" s="11"/>
      <c r="H61" s="11"/>
      <c r="I61" s="10">
        <f t="shared" si="3"/>
        <v>0</v>
      </c>
    </row>
    <row r="62" spans="1:9" ht="25.5" x14ac:dyDescent="0.2">
      <c r="A62" s="9">
        <v>21</v>
      </c>
      <c r="B62" s="12" t="s">
        <v>54</v>
      </c>
      <c r="C62" s="9" t="s">
        <v>7</v>
      </c>
      <c r="D62" s="9"/>
      <c r="E62" s="9"/>
      <c r="F62" s="9">
        <v>6</v>
      </c>
      <c r="G62" s="11"/>
      <c r="H62" s="11"/>
      <c r="I62" s="10">
        <f t="shared" si="3"/>
        <v>0</v>
      </c>
    </row>
    <row r="63" spans="1:9" x14ac:dyDescent="0.2">
      <c r="A63" s="9">
        <v>22</v>
      </c>
      <c r="B63" s="12" t="s">
        <v>101</v>
      </c>
      <c r="C63" s="9" t="s">
        <v>7</v>
      </c>
      <c r="D63" s="9"/>
      <c r="E63" s="9"/>
      <c r="F63" s="9">
        <v>30</v>
      </c>
      <c r="G63" s="11"/>
      <c r="H63" s="11"/>
      <c r="I63" s="10">
        <f t="shared" si="3"/>
        <v>0</v>
      </c>
    </row>
    <row r="64" spans="1:9" x14ac:dyDescent="0.2">
      <c r="A64" s="7" t="s">
        <v>21</v>
      </c>
      <c r="B64" s="21" t="s">
        <v>25</v>
      </c>
      <c r="C64" s="22"/>
      <c r="D64" s="22"/>
      <c r="E64" s="22"/>
      <c r="F64" s="22"/>
      <c r="G64" s="23"/>
      <c r="H64" s="23"/>
      <c r="I64" s="23"/>
    </row>
    <row r="65" spans="1:13" x14ac:dyDescent="0.2">
      <c r="A65" s="9">
        <v>1</v>
      </c>
      <c r="B65" s="12" t="s">
        <v>143</v>
      </c>
      <c r="C65" s="9" t="s">
        <v>7</v>
      </c>
      <c r="D65" s="9"/>
      <c r="E65" s="9"/>
      <c r="F65" s="9">
        <v>3</v>
      </c>
      <c r="G65" s="11"/>
      <c r="H65" s="11"/>
      <c r="I65" s="10">
        <f t="shared" si="0"/>
        <v>0</v>
      </c>
    </row>
    <row r="66" spans="1:13" x14ac:dyDescent="0.2">
      <c r="A66" s="9">
        <v>2</v>
      </c>
      <c r="B66" s="12" t="s">
        <v>77</v>
      </c>
      <c r="C66" s="9" t="s">
        <v>57</v>
      </c>
      <c r="D66" s="9"/>
      <c r="E66" s="9"/>
      <c r="F66" s="9">
        <v>12</v>
      </c>
      <c r="G66" s="11"/>
      <c r="H66" s="11"/>
      <c r="I66" s="10">
        <f t="shared" si="0"/>
        <v>0</v>
      </c>
    </row>
    <row r="67" spans="1:13" x14ac:dyDescent="0.2">
      <c r="A67" s="9">
        <v>3</v>
      </c>
      <c r="B67" s="12" t="s">
        <v>78</v>
      </c>
      <c r="C67" s="9" t="s">
        <v>57</v>
      </c>
      <c r="D67" s="9"/>
      <c r="E67" s="9"/>
      <c r="F67" s="9">
        <v>9</v>
      </c>
      <c r="G67" s="11"/>
      <c r="H67" s="11"/>
      <c r="I67" s="10">
        <f t="shared" si="0"/>
        <v>0</v>
      </c>
    </row>
    <row r="68" spans="1:13" x14ac:dyDescent="0.2">
      <c r="A68" s="9">
        <v>4</v>
      </c>
      <c r="B68" s="12" t="s">
        <v>79</v>
      </c>
      <c r="C68" s="9" t="s">
        <v>57</v>
      </c>
      <c r="D68" s="9"/>
      <c r="E68" s="9"/>
      <c r="F68" s="9">
        <v>2.25</v>
      </c>
      <c r="G68" s="11"/>
      <c r="H68" s="11"/>
      <c r="I68" s="10">
        <f t="shared" si="0"/>
        <v>0</v>
      </c>
    </row>
    <row r="69" spans="1:13" x14ac:dyDescent="0.2">
      <c r="A69" s="9">
        <v>5</v>
      </c>
      <c r="B69" s="12" t="s">
        <v>80</v>
      </c>
      <c r="C69" s="9" t="s">
        <v>57</v>
      </c>
      <c r="D69" s="9"/>
      <c r="E69" s="9"/>
      <c r="F69" s="9">
        <v>12</v>
      </c>
      <c r="G69" s="11"/>
      <c r="H69" s="11"/>
      <c r="I69" s="10">
        <f t="shared" si="0"/>
        <v>0</v>
      </c>
    </row>
    <row r="70" spans="1:13" x14ac:dyDescent="0.2">
      <c r="A70" s="9">
        <v>6</v>
      </c>
      <c r="B70" s="12" t="s">
        <v>81</v>
      </c>
      <c r="C70" s="9" t="s">
        <v>57</v>
      </c>
      <c r="D70" s="9"/>
      <c r="E70" s="9"/>
      <c r="F70" s="9">
        <v>9</v>
      </c>
      <c r="G70" s="11"/>
      <c r="H70" s="11"/>
      <c r="I70" s="10">
        <f t="shared" si="0"/>
        <v>0</v>
      </c>
    </row>
    <row r="71" spans="1:13" x14ac:dyDescent="0.2">
      <c r="A71" s="9">
        <v>7</v>
      </c>
      <c r="B71" s="12" t="s">
        <v>60</v>
      </c>
      <c r="C71" s="9" t="s">
        <v>7</v>
      </c>
      <c r="D71" s="9"/>
      <c r="E71" s="9"/>
      <c r="F71" s="9">
        <v>5</v>
      </c>
      <c r="G71" s="11"/>
      <c r="H71" s="11"/>
      <c r="I71" s="10">
        <f t="shared" si="0"/>
        <v>0</v>
      </c>
    </row>
    <row r="72" spans="1:13" x14ac:dyDescent="0.2">
      <c r="A72" s="9">
        <v>8</v>
      </c>
      <c r="B72" s="12" t="s">
        <v>61</v>
      </c>
      <c r="C72" s="9" t="s">
        <v>7</v>
      </c>
      <c r="D72" s="9"/>
      <c r="E72" s="9"/>
      <c r="F72" s="9">
        <v>5</v>
      </c>
      <c r="G72" s="11"/>
      <c r="H72" s="11"/>
      <c r="I72" s="10">
        <f t="shared" si="0"/>
        <v>0</v>
      </c>
    </row>
    <row r="73" spans="1:13" x14ac:dyDescent="0.2">
      <c r="A73" s="7" t="s">
        <v>26</v>
      </c>
      <c r="B73" s="21" t="s">
        <v>18</v>
      </c>
      <c r="C73" s="22"/>
      <c r="D73" s="22"/>
      <c r="E73" s="22"/>
      <c r="F73" s="22"/>
      <c r="G73" s="23"/>
      <c r="H73" s="23"/>
      <c r="I73" s="23"/>
    </row>
    <row r="74" spans="1:13" x14ac:dyDescent="0.2">
      <c r="A74" s="9">
        <v>1</v>
      </c>
      <c r="B74" s="12" t="s">
        <v>67</v>
      </c>
      <c r="C74" s="9" t="s">
        <v>3</v>
      </c>
      <c r="D74" s="9"/>
      <c r="E74" s="9"/>
      <c r="F74" s="9">
        <v>1</v>
      </c>
      <c r="G74" s="11"/>
      <c r="H74" s="11"/>
      <c r="I74" s="10">
        <f t="shared" si="0"/>
        <v>0</v>
      </c>
    </row>
    <row r="75" spans="1:13" x14ac:dyDescent="0.2">
      <c r="A75" s="9">
        <v>2</v>
      </c>
      <c r="B75" s="12" t="s">
        <v>68</v>
      </c>
      <c r="C75" s="9" t="s">
        <v>3</v>
      </c>
      <c r="D75" s="9"/>
      <c r="E75" s="9"/>
      <c r="F75" s="9">
        <v>1</v>
      </c>
      <c r="G75" s="11"/>
      <c r="H75" s="11"/>
      <c r="I75" s="10">
        <f t="shared" si="0"/>
        <v>0</v>
      </c>
    </row>
    <row r="76" spans="1:13" x14ac:dyDescent="0.2">
      <c r="A76" s="9">
        <v>3</v>
      </c>
      <c r="B76" s="12" t="s">
        <v>70</v>
      </c>
      <c r="C76" s="9" t="s">
        <v>69</v>
      </c>
      <c r="D76" s="9"/>
      <c r="E76" s="9"/>
      <c r="F76" s="9">
        <v>3</v>
      </c>
      <c r="G76" s="11"/>
      <c r="H76" s="11"/>
      <c r="I76" s="10">
        <f t="shared" si="0"/>
        <v>0</v>
      </c>
    </row>
    <row r="77" spans="1:13" x14ac:dyDescent="0.2">
      <c r="A77" s="9">
        <v>4</v>
      </c>
      <c r="B77" s="12" t="s">
        <v>71</v>
      </c>
      <c r="C77" s="9" t="s">
        <v>135</v>
      </c>
      <c r="D77" s="9"/>
      <c r="E77" s="9"/>
      <c r="F77" s="9">
        <v>12</v>
      </c>
      <c r="G77" s="11"/>
      <c r="H77" s="11"/>
      <c r="I77" s="10">
        <f t="shared" si="0"/>
        <v>0</v>
      </c>
    </row>
    <row r="78" spans="1:13" x14ac:dyDescent="0.2">
      <c r="A78" s="46" t="s">
        <v>13</v>
      </c>
      <c r="B78" s="47"/>
      <c r="C78" s="47"/>
      <c r="D78" s="47"/>
      <c r="E78" s="47"/>
      <c r="F78" s="47"/>
      <c r="G78" s="14"/>
      <c r="H78" s="14"/>
      <c r="I78" s="15">
        <f>SUM(I3:I77)</f>
        <v>0</v>
      </c>
      <c r="L78" s="33"/>
      <c r="M78" s="33"/>
    </row>
    <row r="79" spans="1:13" x14ac:dyDescent="0.2">
      <c r="A79" s="46" t="s">
        <v>1</v>
      </c>
      <c r="B79" s="47"/>
      <c r="C79" s="47"/>
      <c r="D79" s="47"/>
      <c r="E79" s="47"/>
      <c r="F79" s="47"/>
      <c r="G79" s="14"/>
      <c r="H79" s="16">
        <v>0.16</v>
      </c>
      <c r="I79" s="17">
        <f>+I78*H79</f>
        <v>0</v>
      </c>
      <c r="L79" s="33"/>
    </row>
    <row r="80" spans="1:13" x14ac:dyDescent="0.2">
      <c r="A80" s="46" t="s">
        <v>72</v>
      </c>
      <c r="B80" s="47"/>
      <c r="C80" s="47"/>
      <c r="D80" s="47"/>
      <c r="E80" s="47"/>
      <c r="F80" s="47"/>
      <c r="G80" s="14"/>
      <c r="H80" s="14"/>
      <c r="I80" s="18">
        <f>+I78+I79</f>
        <v>0</v>
      </c>
      <c r="K80" s="20"/>
      <c r="L80" s="33"/>
    </row>
    <row r="83" spans="1:9" ht="15" x14ac:dyDescent="0.2">
      <c r="A83" s="43" t="s">
        <v>73</v>
      </c>
      <c r="B83" s="44"/>
      <c r="C83" s="44"/>
      <c r="D83" s="44"/>
      <c r="E83" s="44"/>
      <c r="F83" s="44"/>
      <c r="G83" s="44"/>
      <c r="H83" s="45"/>
      <c r="I83" s="18">
        <f>+I80</f>
        <v>0</v>
      </c>
    </row>
  </sheetData>
  <mergeCells count="4">
    <mergeCell ref="A83:H83"/>
    <mergeCell ref="A80:F80"/>
    <mergeCell ref="A78:F78"/>
    <mergeCell ref="A79:F79"/>
  </mergeCells>
  <pageMargins left="0.7" right="0.7" top="0.75" bottom="0.75" header="0.3" footer="0.3"/>
  <pageSetup paperSize="9" orientation="portrait" r:id="rId1"/>
  <ignoredErrors>
    <ignoredError sqref="F23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I96"/>
  <sheetViews>
    <sheetView topLeftCell="A64" zoomScale="85" zoomScaleNormal="85" zoomScalePageLayoutView="125" workbookViewId="0">
      <selection activeCell="A94" sqref="A94"/>
    </sheetView>
  </sheetViews>
  <sheetFormatPr baseColWidth="10" defaultRowHeight="12.75" x14ac:dyDescent="0.25"/>
  <cols>
    <col min="1" max="1" width="5.42578125" style="28" bestFit="1" customWidth="1"/>
    <col min="2" max="2" width="114" style="31" customWidth="1"/>
    <col min="3" max="3" width="8" style="31" bestFit="1" customWidth="1"/>
    <col min="4" max="4" width="12.140625" style="32" customWidth="1"/>
    <col min="5" max="5" width="12.5703125" style="32" bestFit="1" customWidth="1"/>
    <col min="6" max="6" width="10.42578125" style="28" bestFit="1" customWidth="1"/>
    <col min="7" max="7" width="13.28515625" style="28" bestFit="1" customWidth="1"/>
    <col min="8" max="8" width="14.140625" style="28" bestFit="1" customWidth="1"/>
    <col min="9" max="9" width="16.85546875" style="28" bestFit="1" customWidth="1"/>
    <col min="10" max="10" width="7.42578125" style="28" customWidth="1"/>
    <col min="11" max="16384" width="11.42578125" style="28"/>
  </cols>
  <sheetData>
    <row r="1" spans="1:9" x14ac:dyDescent="0.25">
      <c r="A1" s="1" t="s">
        <v>22</v>
      </c>
      <c r="B1" s="1" t="s">
        <v>23</v>
      </c>
      <c r="C1" s="2" t="s">
        <v>11</v>
      </c>
      <c r="D1" s="1" t="s">
        <v>4</v>
      </c>
      <c r="E1" s="1" t="s">
        <v>12</v>
      </c>
      <c r="F1" s="2" t="s">
        <v>6</v>
      </c>
      <c r="G1" s="3" t="s">
        <v>37</v>
      </c>
      <c r="H1" s="3" t="s">
        <v>38</v>
      </c>
      <c r="I1" s="3" t="s">
        <v>24</v>
      </c>
    </row>
    <row r="2" spans="1:9" x14ac:dyDescent="0.25">
      <c r="A2" s="7" t="s">
        <v>0</v>
      </c>
      <c r="B2" s="21" t="s">
        <v>36</v>
      </c>
      <c r="C2" s="22"/>
      <c r="D2" s="25"/>
      <c r="E2" s="22"/>
      <c r="F2" s="22"/>
      <c r="G2" s="29"/>
      <c r="H2" s="29"/>
      <c r="I2" s="29"/>
    </row>
    <row r="3" spans="1:9" x14ac:dyDescent="0.25">
      <c r="A3" s="9">
        <v>1</v>
      </c>
      <c r="B3" s="6" t="s">
        <v>27</v>
      </c>
      <c r="C3" s="9" t="s">
        <v>7</v>
      </c>
      <c r="D3" s="4"/>
      <c r="E3" s="4"/>
      <c r="F3" s="35">
        <v>40</v>
      </c>
      <c r="G3" s="26"/>
      <c r="H3" s="26"/>
      <c r="I3" s="26">
        <f>+(H3+G3)*F3</f>
        <v>0</v>
      </c>
    </row>
    <row r="4" spans="1:9" x14ac:dyDescent="0.25">
      <c r="A4" s="9">
        <v>2</v>
      </c>
      <c r="B4" s="6" t="s">
        <v>28</v>
      </c>
      <c r="C4" s="9" t="s">
        <v>7</v>
      </c>
      <c r="D4" s="4"/>
      <c r="E4" s="4"/>
      <c r="F4" s="35">
        <v>10</v>
      </c>
      <c r="G4" s="26"/>
      <c r="H4" s="26"/>
      <c r="I4" s="26">
        <f t="shared" ref="I4:I67" si="0">+(H4+G4)*F4</f>
        <v>0</v>
      </c>
    </row>
    <row r="5" spans="1:9" x14ac:dyDescent="0.25">
      <c r="A5" s="9">
        <v>3</v>
      </c>
      <c r="B5" s="6" t="s">
        <v>84</v>
      </c>
      <c r="C5" s="9" t="s">
        <v>7</v>
      </c>
      <c r="D5" s="4"/>
      <c r="E5" s="5"/>
      <c r="F5" s="9">
        <v>14</v>
      </c>
      <c r="G5" s="26"/>
      <c r="H5" s="26"/>
      <c r="I5" s="26">
        <f t="shared" si="0"/>
        <v>0</v>
      </c>
    </row>
    <row r="6" spans="1:9" x14ac:dyDescent="0.25">
      <c r="A6" s="9">
        <v>4</v>
      </c>
      <c r="B6" s="6" t="s">
        <v>96</v>
      </c>
      <c r="C6" s="9" t="s">
        <v>7</v>
      </c>
      <c r="D6" s="4"/>
      <c r="E6" s="5"/>
      <c r="F6" s="9">
        <v>11</v>
      </c>
      <c r="G6" s="26"/>
      <c r="H6" s="26"/>
      <c r="I6" s="26">
        <f t="shared" si="0"/>
        <v>0</v>
      </c>
    </row>
    <row r="7" spans="1:9" s="19" customFormat="1" x14ac:dyDescent="0.2">
      <c r="A7" s="7" t="s">
        <v>2</v>
      </c>
      <c r="B7" s="21" t="s">
        <v>39</v>
      </c>
      <c r="C7" s="22"/>
      <c r="D7" s="22"/>
      <c r="E7" s="22"/>
      <c r="F7" s="22"/>
      <c r="G7" s="23"/>
      <c r="H7" s="23"/>
      <c r="I7" s="23"/>
    </row>
    <row r="8" spans="1:9" x14ac:dyDescent="0.25">
      <c r="A8" s="9">
        <v>1</v>
      </c>
      <c r="B8" s="12" t="s">
        <v>55</v>
      </c>
      <c r="C8" s="9" t="s">
        <v>7</v>
      </c>
      <c r="D8" s="4"/>
      <c r="E8" s="4"/>
      <c r="F8" s="9">
        <v>47</v>
      </c>
      <c r="G8" s="26"/>
      <c r="H8" s="26"/>
      <c r="I8" s="26">
        <f t="shared" si="0"/>
        <v>0</v>
      </c>
    </row>
    <row r="9" spans="1:9" s="19" customFormat="1" x14ac:dyDescent="0.2">
      <c r="A9" s="9">
        <v>2</v>
      </c>
      <c r="B9" s="12" t="s">
        <v>56</v>
      </c>
      <c r="C9" s="9" t="s">
        <v>7</v>
      </c>
      <c r="D9" s="9"/>
      <c r="E9" s="9"/>
      <c r="F9" s="9">
        <f>11+7</f>
        <v>18</v>
      </c>
      <c r="G9" s="11"/>
      <c r="H9" s="11"/>
      <c r="I9" s="26">
        <f t="shared" si="0"/>
        <v>0</v>
      </c>
    </row>
    <row r="10" spans="1:9" x14ac:dyDescent="0.25">
      <c r="A10" s="9">
        <v>3</v>
      </c>
      <c r="B10" s="12" t="s">
        <v>35</v>
      </c>
      <c r="C10" s="9" t="s">
        <v>7</v>
      </c>
      <c r="D10" s="4"/>
      <c r="E10" s="4"/>
      <c r="F10" s="9">
        <f>47+7</f>
        <v>54</v>
      </c>
      <c r="G10" s="26"/>
      <c r="H10" s="26"/>
      <c r="I10" s="26">
        <f t="shared" si="0"/>
        <v>0</v>
      </c>
    </row>
    <row r="11" spans="1:9" s="19" customFormat="1" x14ac:dyDescent="0.2">
      <c r="A11" s="7" t="s">
        <v>8</v>
      </c>
      <c r="B11" s="21" t="s">
        <v>40</v>
      </c>
      <c r="C11" s="22"/>
      <c r="D11" s="22"/>
      <c r="E11" s="22"/>
      <c r="F11" s="22"/>
      <c r="G11" s="23"/>
      <c r="H11" s="23"/>
      <c r="I11" s="23"/>
    </row>
    <row r="12" spans="1:9" x14ac:dyDescent="0.25">
      <c r="A12" s="9">
        <v>1</v>
      </c>
      <c r="B12" s="12" t="s">
        <v>30</v>
      </c>
      <c r="C12" s="9" t="s">
        <v>7</v>
      </c>
      <c r="D12" s="4"/>
      <c r="E12" s="5"/>
      <c r="F12" s="9">
        <v>6</v>
      </c>
      <c r="G12" s="26"/>
      <c r="H12" s="26"/>
      <c r="I12" s="26">
        <f t="shared" si="0"/>
        <v>0</v>
      </c>
    </row>
    <row r="13" spans="1:9" x14ac:dyDescent="0.25">
      <c r="A13" s="9">
        <v>2</v>
      </c>
      <c r="B13" s="12" t="s">
        <v>122</v>
      </c>
      <c r="C13" s="9" t="s">
        <v>7</v>
      </c>
      <c r="D13" s="4"/>
      <c r="E13" s="5"/>
      <c r="F13" s="9">
        <f>11+7</f>
        <v>18</v>
      </c>
      <c r="G13" s="26"/>
      <c r="H13" s="26"/>
      <c r="I13" s="26">
        <f t="shared" si="0"/>
        <v>0</v>
      </c>
    </row>
    <row r="14" spans="1:9" s="19" customFormat="1" x14ac:dyDescent="0.2">
      <c r="A14" s="9">
        <v>3</v>
      </c>
      <c r="B14" s="12" t="s">
        <v>62</v>
      </c>
      <c r="C14" s="9" t="s">
        <v>7</v>
      </c>
      <c r="D14" s="9"/>
      <c r="E14" s="9"/>
      <c r="F14" s="9">
        <v>11</v>
      </c>
      <c r="G14" s="11"/>
      <c r="H14" s="11"/>
      <c r="I14" s="26">
        <f t="shared" si="0"/>
        <v>0</v>
      </c>
    </row>
    <row r="15" spans="1:9" s="19" customFormat="1" x14ac:dyDescent="0.2">
      <c r="A15" s="9">
        <v>4</v>
      </c>
      <c r="B15" s="12" t="s">
        <v>63</v>
      </c>
      <c r="C15" s="9" t="s">
        <v>7</v>
      </c>
      <c r="D15" s="9"/>
      <c r="E15" s="9"/>
      <c r="F15" s="9">
        <v>11</v>
      </c>
      <c r="G15" s="11"/>
      <c r="H15" s="11"/>
      <c r="I15" s="26">
        <f t="shared" si="0"/>
        <v>0</v>
      </c>
    </row>
    <row r="16" spans="1:9" x14ac:dyDescent="0.25">
      <c r="A16" s="9">
        <v>5</v>
      </c>
      <c r="B16" s="12" t="s">
        <v>64</v>
      </c>
      <c r="C16" s="9" t="s">
        <v>7</v>
      </c>
      <c r="D16" s="4"/>
      <c r="E16" s="5"/>
      <c r="F16" s="9">
        <v>11</v>
      </c>
      <c r="G16" s="26"/>
      <c r="H16" s="26"/>
      <c r="I16" s="26">
        <f t="shared" si="0"/>
        <v>0</v>
      </c>
    </row>
    <row r="17" spans="1:9" x14ac:dyDescent="0.25">
      <c r="A17" s="7" t="s">
        <v>17</v>
      </c>
      <c r="B17" s="21" t="s">
        <v>16</v>
      </c>
      <c r="C17" s="22"/>
      <c r="D17" s="25"/>
      <c r="E17" s="22"/>
      <c r="F17" s="22"/>
      <c r="G17" s="29"/>
      <c r="H17" s="29"/>
      <c r="I17" s="29"/>
    </row>
    <row r="18" spans="1:9" x14ac:dyDescent="0.25">
      <c r="A18" s="38">
        <v>1</v>
      </c>
      <c r="B18" s="39" t="s">
        <v>89</v>
      </c>
      <c r="C18" s="38" t="s">
        <v>7</v>
      </c>
      <c r="D18" s="40"/>
      <c r="E18" s="5"/>
      <c r="F18" s="38">
        <v>9</v>
      </c>
      <c r="G18" s="26"/>
      <c r="H18" s="26"/>
      <c r="I18" s="26">
        <f t="shared" si="0"/>
        <v>0</v>
      </c>
    </row>
    <row r="19" spans="1:9" x14ac:dyDescent="0.25">
      <c r="A19" s="38">
        <v>2</v>
      </c>
      <c r="B19" s="39" t="s">
        <v>138</v>
      </c>
      <c r="C19" s="38" t="s">
        <v>7</v>
      </c>
      <c r="D19" s="40"/>
      <c r="E19" s="5"/>
      <c r="F19" s="38">
        <v>12</v>
      </c>
      <c r="G19" s="26"/>
      <c r="H19" s="26"/>
      <c r="I19" s="26">
        <f t="shared" si="0"/>
        <v>0</v>
      </c>
    </row>
    <row r="20" spans="1:9" ht="25.5" x14ac:dyDescent="0.2">
      <c r="A20" s="38">
        <v>3</v>
      </c>
      <c r="B20" s="39" t="s">
        <v>145</v>
      </c>
      <c r="C20" s="41" t="s">
        <v>7</v>
      </c>
      <c r="D20" s="40"/>
      <c r="E20" s="5"/>
      <c r="F20" s="38">
        <v>2</v>
      </c>
      <c r="G20" s="26"/>
      <c r="H20" s="26"/>
      <c r="I20" s="26">
        <f t="shared" si="0"/>
        <v>0</v>
      </c>
    </row>
    <row r="21" spans="1:9" x14ac:dyDescent="0.2">
      <c r="A21" s="38">
        <v>4</v>
      </c>
      <c r="B21" s="39" t="s">
        <v>128</v>
      </c>
      <c r="C21" s="42" t="s">
        <v>7</v>
      </c>
      <c r="D21" s="40"/>
      <c r="E21" s="5"/>
      <c r="F21" s="38">
        <v>43</v>
      </c>
      <c r="G21" s="26"/>
      <c r="H21" s="26"/>
      <c r="I21" s="26">
        <f t="shared" si="0"/>
        <v>0</v>
      </c>
    </row>
    <row r="22" spans="1:9" ht="25.5" x14ac:dyDescent="0.25">
      <c r="A22" s="38">
        <v>5</v>
      </c>
      <c r="B22" s="39" t="s">
        <v>136</v>
      </c>
      <c r="C22" s="38" t="s">
        <v>7</v>
      </c>
      <c r="D22" s="40"/>
      <c r="E22" s="5"/>
      <c r="F22" s="38">
        <v>4</v>
      </c>
      <c r="G22" s="26"/>
      <c r="H22" s="26"/>
      <c r="I22" s="26">
        <f t="shared" si="0"/>
        <v>0</v>
      </c>
    </row>
    <row r="23" spans="1:9" x14ac:dyDescent="0.25">
      <c r="A23" s="38">
        <v>6</v>
      </c>
      <c r="B23" s="39" t="s">
        <v>137</v>
      </c>
      <c r="C23" s="38" t="s">
        <v>7</v>
      </c>
      <c r="D23" s="40"/>
      <c r="E23" s="5"/>
      <c r="F23" s="38">
        <v>1</v>
      </c>
      <c r="G23" s="26"/>
      <c r="H23" s="26"/>
      <c r="I23" s="26">
        <f t="shared" si="0"/>
        <v>0</v>
      </c>
    </row>
    <row r="24" spans="1:9" x14ac:dyDescent="0.25">
      <c r="A24" s="38">
        <v>7</v>
      </c>
      <c r="B24" s="39" t="s">
        <v>140</v>
      </c>
      <c r="C24" s="38" t="s">
        <v>7</v>
      </c>
      <c r="D24" s="40"/>
      <c r="E24" s="5"/>
      <c r="F24" s="38">
        <v>6</v>
      </c>
      <c r="G24" s="26"/>
      <c r="H24" s="26"/>
      <c r="I24" s="26">
        <f t="shared" si="0"/>
        <v>0</v>
      </c>
    </row>
    <row r="25" spans="1:9" x14ac:dyDescent="0.25">
      <c r="A25" s="38">
        <v>8</v>
      </c>
      <c r="B25" s="39" t="s">
        <v>141</v>
      </c>
      <c r="C25" s="38" t="s">
        <v>7</v>
      </c>
      <c r="D25" s="40"/>
      <c r="E25" s="5"/>
      <c r="F25" s="38">
        <v>12</v>
      </c>
      <c r="G25" s="26"/>
      <c r="H25" s="26"/>
      <c r="I25" s="26">
        <f t="shared" si="0"/>
        <v>0</v>
      </c>
    </row>
    <row r="26" spans="1:9" x14ac:dyDescent="0.25">
      <c r="A26" s="38">
        <v>9</v>
      </c>
      <c r="B26" s="39" t="s">
        <v>144</v>
      </c>
      <c r="C26" s="38" t="s">
        <v>7</v>
      </c>
      <c r="D26" s="40"/>
      <c r="E26" s="5"/>
      <c r="F26" s="38">
        <v>26</v>
      </c>
      <c r="G26" s="26"/>
      <c r="H26" s="26"/>
      <c r="I26" s="26">
        <f t="shared" si="0"/>
        <v>0</v>
      </c>
    </row>
    <row r="27" spans="1:9" x14ac:dyDescent="0.25">
      <c r="A27" s="38">
        <v>10</v>
      </c>
      <c r="B27" s="39" t="s">
        <v>142</v>
      </c>
      <c r="C27" s="38" t="s">
        <v>7</v>
      </c>
      <c r="D27" s="40"/>
      <c r="E27" s="5"/>
      <c r="F27" s="38">
        <v>6</v>
      </c>
      <c r="G27" s="26"/>
      <c r="H27" s="26"/>
      <c r="I27" s="26">
        <f t="shared" si="0"/>
        <v>0</v>
      </c>
    </row>
    <row r="28" spans="1:9" x14ac:dyDescent="0.25">
      <c r="A28" s="38">
        <v>11</v>
      </c>
      <c r="B28" s="39" t="s">
        <v>74</v>
      </c>
      <c r="C28" s="38" t="s">
        <v>7</v>
      </c>
      <c r="D28" s="40"/>
      <c r="E28" s="5"/>
      <c r="F28" s="38">
        <v>9</v>
      </c>
      <c r="G28" s="26"/>
      <c r="H28" s="26"/>
      <c r="I28" s="26">
        <f t="shared" si="0"/>
        <v>0</v>
      </c>
    </row>
    <row r="29" spans="1:9" x14ac:dyDescent="0.25">
      <c r="A29" s="38">
        <v>12</v>
      </c>
      <c r="B29" s="39" t="s">
        <v>75</v>
      </c>
      <c r="C29" s="38" t="s">
        <v>7</v>
      </c>
      <c r="D29" s="40"/>
      <c r="E29" s="5"/>
      <c r="F29" s="38">
        <v>0</v>
      </c>
      <c r="G29" s="26"/>
      <c r="H29" s="26"/>
      <c r="I29" s="26">
        <f t="shared" si="0"/>
        <v>0</v>
      </c>
    </row>
    <row r="30" spans="1:9" x14ac:dyDescent="0.25">
      <c r="A30" s="38">
        <v>13</v>
      </c>
      <c r="B30" s="39" t="s">
        <v>90</v>
      </c>
      <c r="C30" s="38" t="s">
        <v>7</v>
      </c>
      <c r="D30" s="40"/>
      <c r="E30" s="5"/>
      <c r="F30" s="38">
        <v>0</v>
      </c>
      <c r="G30" s="26"/>
      <c r="H30" s="26"/>
      <c r="I30" s="26">
        <f t="shared" si="0"/>
        <v>0</v>
      </c>
    </row>
    <row r="31" spans="1:9" x14ac:dyDescent="0.25">
      <c r="A31" s="38">
        <v>14</v>
      </c>
      <c r="B31" s="39" t="s">
        <v>139</v>
      </c>
      <c r="C31" s="38" t="s">
        <v>7</v>
      </c>
      <c r="D31" s="40"/>
      <c r="E31" s="5"/>
      <c r="F31" s="38">
        <v>18</v>
      </c>
      <c r="G31" s="26"/>
      <c r="H31" s="26"/>
      <c r="I31" s="26">
        <f t="shared" si="0"/>
        <v>0</v>
      </c>
    </row>
    <row r="32" spans="1:9" s="19" customFormat="1" x14ac:dyDescent="0.2">
      <c r="A32" s="7" t="s">
        <v>19</v>
      </c>
      <c r="B32" s="21" t="s">
        <v>15</v>
      </c>
      <c r="C32" s="22"/>
      <c r="D32" s="22"/>
      <c r="E32" s="22"/>
      <c r="F32" s="22"/>
      <c r="G32" s="23"/>
      <c r="H32" s="23"/>
      <c r="I32" s="23"/>
    </row>
    <row r="33" spans="1:9" s="19" customFormat="1" x14ac:dyDescent="0.2">
      <c r="A33" s="9">
        <v>1</v>
      </c>
      <c r="B33" s="12" t="s">
        <v>95</v>
      </c>
      <c r="C33" s="9" t="s">
        <v>7</v>
      </c>
      <c r="D33" s="4"/>
      <c r="E33" s="5"/>
      <c r="F33" s="9">
        <v>2</v>
      </c>
      <c r="G33" s="26"/>
      <c r="H33" s="26"/>
      <c r="I33" s="26">
        <f t="shared" si="0"/>
        <v>0</v>
      </c>
    </row>
    <row r="34" spans="1:9" s="19" customFormat="1" x14ac:dyDescent="0.2">
      <c r="A34" s="9">
        <v>2</v>
      </c>
      <c r="B34" s="12" t="s">
        <v>93</v>
      </c>
      <c r="C34" s="9" t="s">
        <v>7</v>
      </c>
      <c r="D34" s="4"/>
      <c r="E34" s="5"/>
      <c r="F34" s="9">
        <v>4</v>
      </c>
      <c r="G34" s="26"/>
      <c r="H34" s="26"/>
      <c r="I34" s="26">
        <f t="shared" si="0"/>
        <v>0</v>
      </c>
    </row>
    <row r="35" spans="1:9" s="19" customFormat="1" x14ac:dyDescent="0.2">
      <c r="A35" s="9">
        <v>3</v>
      </c>
      <c r="B35" s="12" t="s">
        <v>94</v>
      </c>
      <c r="C35" s="9" t="s">
        <v>7</v>
      </c>
      <c r="D35" s="4"/>
      <c r="E35" s="5"/>
      <c r="F35" s="9">
        <v>5</v>
      </c>
      <c r="G35" s="26"/>
      <c r="H35" s="26"/>
      <c r="I35" s="26">
        <f t="shared" si="0"/>
        <v>0</v>
      </c>
    </row>
    <row r="36" spans="1:9" x14ac:dyDescent="0.25">
      <c r="A36" s="9">
        <v>4</v>
      </c>
      <c r="B36" s="6" t="s">
        <v>92</v>
      </c>
      <c r="C36" s="9" t="s">
        <v>7</v>
      </c>
      <c r="D36" s="4"/>
      <c r="E36" s="5"/>
      <c r="F36" s="9">
        <f>+F3+F4</f>
        <v>50</v>
      </c>
      <c r="G36" s="26"/>
      <c r="H36" s="26"/>
      <c r="I36" s="26">
        <f t="shared" si="0"/>
        <v>0</v>
      </c>
    </row>
    <row r="37" spans="1:9" x14ac:dyDescent="0.25">
      <c r="A37" s="9">
        <v>5</v>
      </c>
      <c r="B37" s="6" t="s">
        <v>91</v>
      </c>
      <c r="C37" s="9" t="s">
        <v>7</v>
      </c>
      <c r="D37" s="4"/>
      <c r="E37" s="5"/>
      <c r="F37" s="9">
        <v>2</v>
      </c>
      <c r="G37" s="26"/>
      <c r="H37" s="26"/>
      <c r="I37" s="26">
        <f t="shared" si="0"/>
        <v>0</v>
      </c>
    </row>
    <row r="38" spans="1:9" s="19" customFormat="1" x14ac:dyDescent="0.2">
      <c r="A38" s="9">
        <v>6</v>
      </c>
      <c r="B38" s="12" t="s">
        <v>59</v>
      </c>
      <c r="C38" s="9" t="s">
        <v>7</v>
      </c>
      <c r="D38" s="9"/>
      <c r="E38" s="9"/>
      <c r="F38" s="9">
        <v>12</v>
      </c>
      <c r="G38" s="11"/>
      <c r="H38" s="11"/>
      <c r="I38" s="26">
        <f t="shared" si="0"/>
        <v>0</v>
      </c>
    </row>
    <row r="39" spans="1:9" s="19" customFormat="1" x14ac:dyDescent="0.2">
      <c r="A39" s="9">
        <v>7</v>
      </c>
      <c r="B39" s="12" t="s">
        <v>58</v>
      </c>
      <c r="C39" s="9" t="s">
        <v>7</v>
      </c>
      <c r="D39" s="9"/>
      <c r="E39" s="9"/>
      <c r="F39" s="9">
        <v>11</v>
      </c>
      <c r="G39" s="11"/>
      <c r="H39" s="11"/>
      <c r="I39" s="26">
        <f t="shared" si="0"/>
        <v>0</v>
      </c>
    </row>
    <row r="40" spans="1:9" s="19" customFormat="1" x14ac:dyDescent="0.2">
      <c r="A40" s="7" t="s">
        <v>20</v>
      </c>
      <c r="B40" s="21" t="s">
        <v>42</v>
      </c>
      <c r="C40" s="22"/>
      <c r="D40" s="22"/>
      <c r="E40" s="22"/>
      <c r="F40" s="22"/>
      <c r="G40" s="23"/>
      <c r="H40" s="23"/>
      <c r="I40" s="23"/>
    </row>
    <row r="41" spans="1:9" x14ac:dyDescent="0.25">
      <c r="A41" s="9">
        <v>1</v>
      </c>
      <c r="B41" s="12" t="s">
        <v>31</v>
      </c>
      <c r="C41" s="9" t="s">
        <v>7</v>
      </c>
      <c r="D41" s="4"/>
      <c r="E41" s="4"/>
      <c r="F41" s="9">
        <v>47</v>
      </c>
      <c r="G41" s="26"/>
      <c r="H41" s="26"/>
      <c r="I41" s="26">
        <f t="shared" si="0"/>
        <v>0</v>
      </c>
    </row>
    <row r="42" spans="1:9" ht="13.5" customHeight="1" x14ac:dyDescent="0.25">
      <c r="A42" s="9">
        <v>2</v>
      </c>
      <c r="B42" s="12" t="s">
        <v>51</v>
      </c>
      <c r="C42" s="9" t="s">
        <v>7</v>
      </c>
      <c r="D42" s="4"/>
      <c r="E42" s="4"/>
      <c r="F42" s="9">
        <v>7</v>
      </c>
      <c r="G42" s="26"/>
      <c r="H42" s="26"/>
      <c r="I42" s="26">
        <f t="shared" si="0"/>
        <v>0</v>
      </c>
    </row>
    <row r="43" spans="1:9" x14ac:dyDescent="0.25">
      <c r="A43" s="9">
        <v>3</v>
      </c>
      <c r="B43" s="12" t="s">
        <v>33</v>
      </c>
      <c r="C43" s="9" t="s">
        <v>7</v>
      </c>
      <c r="D43" s="4"/>
      <c r="E43" s="4"/>
      <c r="F43" s="9">
        <v>47</v>
      </c>
      <c r="G43" s="26"/>
      <c r="H43" s="26"/>
      <c r="I43" s="26">
        <f t="shared" si="0"/>
        <v>0</v>
      </c>
    </row>
    <row r="44" spans="1:9" x14ac:dyDescent="0.25">
      <c r="A44" s="9">
        <v>4</v>
      </c>
      <c r="B44" s="12" t="s">
        <v>34</v>
      </c>
      <c r="C44" s="9" t="s">
        <v>7</v>
      </c>
      <c r="D44" s="4"/>
      <c r="E44" s="4"/>
      <c r="F44" s="9">
        <v>47</v>
      </c>
      <c r="G44" s="26"/>
      <c r="H44" s="26"/>
      <c r="I44" s="26">
        <f t="shared" si="0"/>
        <v>0</v>
      </c>
    </row>
    <row r="45" spans="1:9" x14ac:dyDescent="0.25">
      <c r="A45" s="9">
        <v>5</v>
      </c>
      <c r="B45" s="12" t="s">
        <v>41</v>
      </c>
      <c r="C45" s="9" t="s">
        <v>7</v>
      </c>
      <c r="D45" s="4"/>
      <c r="E45" s="4"/>
      <c r="F45" s="9">
        <v>47</v>
      </c>
      <c r="G45" s="26"/>
      <c r="H45" s="26"/>
      <c r="I45" s="26">
        <f t="shared" si="0"/>
        <v>0</v>
      </c>
    </row>
    <row r="46" spans="1:9" x14ac:dyDescent="0.25">
      <c r="A46" s="9">
        <v>6</v>
      </c>
      <c r="B46" s="12" t="s">
        <v>49</v>
      </c>
      <c r="C46" s="9" t="s">
        <v>7</v>
      </c>
      <c r="D46" s="4"/>
      <c r="E46" s="4"/>
      <c r="F46" s="9">
        <v>47</v>
      </c>
      <c r="G46" s="26"/>
      <c r="H46" s="26"/>
      <c r="I46" s="26">
        <f t="shared" si="0"/>
        <v>0</v>
      </c>
    </row>
    <row r="47" spans="1:9" x14ac:dyDescent="0.25">
      <c r="A47" s="9">
        <v>7</v>
      </c>
      <c r="B47" s="12" t="s">
        <v>43</v>
      </c>
      <c r="C47" s="9" t="s">
        <v>7</v>
      </c>
      <c r="D47" s="4"/>
      <c r="E47" s="4"/>
      <c r="F47" s="9">
        <v>0</v>
      </c>
      <c r="G47" s="26"/>
      <c r="H47" s="26"/>
      <c r="I47" s="26">
        <f t="shared" si="0"/>
        <v>0</v>
      </c>
    </row>
    <row r="48" spans="1:9" x14ac:dyDescent="0.25">
      <c r="A48" s="9">
        <v>8</v>
      </c>
      <c r="B48" s="12" t="s">
        <v>44</v>
      </c>
      <c r="C48" s="9" t="s">
        <v>7</v>
      </c>
      <c r="D48" s="4"/>
      <c r="E48" s="4"/>
      <c r="F48" s="9">
        <v>0</v>
      </c>
      <c r="G48" s="26"/>
      <c r="H48" s="26"/>
      <c r="I48" s="26">
        <f t="shared" si="0"/>
        <v>0</v>
      </c>
    </row>
    <row r="49" spans="1:9" x14ac:dyDescent="0.25">
      <c r="A49" s="9">
        <v>9</v>
      </c>
      <c r="B49" s="12" t="s">
        <v>45</v>
      </c>
      <c r="C49" s="9" t="s">
        <v>7</v>
      </c>
      <c r="D49" s="4"/>
      <c r="E49" s="4"/>
      <c r="F49" s="9">
        <v>34</v>
      </c>
      <c r="G49" s="26"/>
      <c r="H49" s="26"/>
      <c r="I49" s="26">
        <f t="shared" si="0"/>
        <v>0</v>
      </c>
    </row>
    <row r="50" spans="1:9" x14ac:dyDescent="0.25">
      <c r="A50" s="9">
        <v>10</v>
      </c>
      <c r="B50" s="12" t="s">
        <v>46</v>
      </c>
      <c r="C50" s="9" t="s">
        <v>7</v>
      </c>
      <c r="D50" s="4"/>
      <c r="E50" s="4"/>
      <c r="F50" s="9">
        <v>14</v>
      </c>
      <c r="G50" s="26"/>
      <c r="H50" s="26"/>
      <c r="I50" s="26">
        <f t="shared" si="0"/>
        <v>0</v>
      </c>
    </row>
    <row r="51" spans="1:9" x14ac:dyDescent="0.25">
      <c r="A51" s="9">
        <v>11</v>
      </c>
      <c r="B51" s="12" t="s">
        <v>47</v>
      </c>
      <c r="C51" s="9" t="s">
        <v>7</v>
      </c>
      <c r="D51" s="4"/>
      <c r="E51" s="4"/>
      <c r="F51" s="9">
        <v>0</v>
      </c>
      <c r="G51" s="26"/>
      <c r="H51" s="26"/>
      <c r="I51" s="26">
        <f t="shared" si="0"/>
        <v>0</v>
      </c>
    </row>
    <row r="52" spans="1:9" x14ac:dyDescent="0.25">
      <c r="A52" s="9">
        <v>12</v>
      </c>
      <c r="B52" s="12" t="s">
        <v>134</v>
      </c>
      <c r="C52" s="9" t="s">
        <v>7</v>
      </c>
      <c r="D52" s="4"/>
      <c r="E52" s="4"/>
      <c r="F52" s="9">
        <v>0</v>
      </c>
      <c r="G52" s="26"/>
      <c r="H52" s="26"/>
      <c r="I52" s="26">
        <f t="shared" si="0"/>
        <v>0</v>
      </c>
    </row>
    <row r="53" spans="1:9" x14ac:dyDescent="0.25">
      <c r="A53" s="9">
        <v>13</v>
      </c>
      <c r="B53" s="6" t="s">
        <v>83</v>
      </c>
      <c r="C53" s="9" t="s">
        <v>7</v>
      </c>
      <c r="D53" s="4"/>
      <c r="E53" s="4"/>
      <c r="F53" s="9">
        <v>47</v>
      </c>
      <c r="G53" s="26"/>
      <c r="H53" s="26"/>
      <c r="I53" s="26">
        <f t="shared" si="0"/>
        <v>0</v>
      </c>
    </row>
    <row r="54" spans="1:9" x14ac:dyDescent="0.25">
      <c r="A54" s="9">
        <v>14</v>
      </c>
      <c r="B54" s="12" t="s">
        <v>48</v>
      </c>
      <c r="C54" s="9" t="s">
        <v>7</v>
      </c>
      <c r="D54" s="4"/>
      <c r="E54" s="4"/>
      <c r="F54" s="9">
        <v>47</v>
      </c>
      <c r="G54" s="26"/>
      <c r="H54" s="26"/>
      <c r="I54" s="26">
        <f t="shared" si="0"/>
        <v>0</v>
      </c>
    </row>
    <row r="55" spans="1:9" x14ac:dyDescent="0.25">
      <c r="A55" s="9">
        <v>15</v>
      </c>
      <c r="B55" s="12" t="s">
        <v>85</v>
      </c>
      <c r="C55" s="9" t="s">
        <v>7</v>
      </c>
      <c r="D55" s="4"/>
      <c r="E55" s="4"/>
      <c r="F55" s="9">
        <v>47</v>
      </c>
      <c r="G55" s="26"/>
      <c r="H55" s="26"/>
      <c r="I55" s="26">
        <f t="shared" si="0"/>
        <v>0</v>
      </c>
    </row>
    <row r="56" spans="1:9" ht="14.25" customHeight="1" x14ac:dyDescent="0.25">
      <c r="A56" s="9">
        <v>16</v>
      </c>
      <c r="B56" s="12" t="s">
        <v>97</v>
      </c>
      <c r="C56" s="9" t="s">
        <v>7</v>
      </c>
      <c r="D56" s="4"/>
      <c r="E56" s="4"/>
      <c r="F56" s="9">
        <v>3</v>
      </c>
      <c r="G56" s="26"/>
      <c r="H56" s="26"/>
      <c r="I56" s="26">
        <f t="shared" si="0"/>
        <v>0</v>
      </c>
    </row>
    <row r="57" spans="1:9" ht="14.25" customHeight="1" x14ac:dyDescent="0.25">
      <c r="A57" s="9">
        <v>17</v>
      </c>
      <c r="B57" s="12" t="s">
        <v>98</v>
      </c>
      <c r="C57" s="9" t="s">
        <v>7</v>
      </c>
      <c r="D57" s="4"/>
      <c r="E57" s="4"/>
      <c r="F57" s="9">
        <v>1</v>
      </c>
      <c r="G57" s="26"/>
      <c r="H57" s="26"/>
      <c r="I57" s="26">
        <f t="shared" si="0"/>
        <v>0</v>
      </c>
    </row>
    <row r="58" spans="1:9" x14ac:dyDescent="0.25">
      <c r="A58" s="9">
        <v>18</v>
      </c>
      <c r="B58" s="13" t="s">
        <v>99</v>
      </c>
      <c r="C58" s="9" t="s">
        <v>7</v>
      </c>
      <c r="D58" s="4"/>
      <c r="E58" s="4"/>
      <c r="F58" s="9">
        <v>0</v>
      </c>
      <c r="G58" s="26"/>
      <c r="H58" s="26"/>
      <c r="I58" s="26">
        <f t="shared" si="0"/>
        <v>0</v>
      </c>
    </row>
    <row r="59" spans="1:9" x14ac:dyDescent="0.25">
      <c r="A59" s="9">
        <v>19</v>
      </c>
      <c r="B59" s="13" t="s">
        <v>100</v>
      </c>
      <c r="C59" s="9" t="s">
        <v>7</v>
      </c>
      <c r="D59" s="4"/>
      <c r="E59" s="4"/>
      <c r="F59" s="9">
        <v>11</v>
      </c>
      <c r="G59" s="26"/>
      <c r="H59" s="26"/>
      <c r="I59" s="26">
        <f t="shared" si="0"/>
        <v>0</v>
      </c>
    </row>
    <row r="60" spans="1:9" x14ac:dyDescent="0.25">
      <c r="A60" s="9">
        <v>20</v>
      </c>
      <c r="B60" s="12" t="s">
        <v>101</v>
      </c>
      <c r="C60" s="9" t="s">
        <v>7</v>
      </c>
      <c r="D60" s="4"/>
      <c r="E60" s="4"/>
      <c r="F60" s="9">
        <f>1+3</f>
        <v>4</v>
      </c>
      <c r="G60" s="26"/>
      <c r="H60" s="26"/>
      <c r="I60" s="26">
        <f t="shared" si="0"/>
        <v>0</v>
      </c>
    </row>
    <row r="61" spans="1:9" x14ac:dyDescent="0.25">
      <c r="A61" s="9">
        <v>21</v>
      </c>
      <c r="B61" s="12" t="s">
        <v>86</v>
      </c>
      <c r="C61" s="9" t="s">
        <v>5</v>
      </c>
      <c r="D61" s="4"/>
      <c r="E61" s="4"/>
      <c r="F61" s="9">
        <v>940</v>
      </c>
      <c r="G61" s="26"/>
      <c r="H61" s="26"/>
      <c r="I61" s="26">
        <f t="shared" si="0"/>
        <v>0</v>
      </c>
    </row>
    <row r="62" spans="1:9" x14ac:dyDescent="0.25">
      <c r="A62" s="9">
        <v>22</v>
      </c>
      <c r="B62" s="6" t="s">
        <v>107</v>
      </c>
      <c r="C62" s="9" t="s">
        <v>5</v>
      </c>
      <c r="D62" s="4"/>
      <c r="E62" s="5"/>
      <c r="F62" s="9">
        <v>120</v>
      </c>
      <c r="G62" s="26"/>
      <c r="H62" s="26"/>
      <c r="I62" s="26">
        <f t="shared" si="0"/>
        <v>0</v>
      </c>
    </row>
    <row r="63" spans="1:9" x14ac:dyDescent="0.25">
      <c r="A63" s="9">
        <v>23</v>
      </c>
      <c r="B63" s="6" t="s">
        <v>108</v>
      </c>
      <c r="C63" s="9" t="s">
        <v>5</v>
      </c>
      <c r="D63" s="4"/>
      <c r="E63" s="5"/>
      <c r="F63" s="9">
        <v>110</v>
      </c>
      <c r="G63" s="26"/>
      <c r="H63" s="26"/>
      <c r="I63" s="26">
        <f t="shared" si="0"/>
        <v>0</v>
      </c>
    </row>
    <row r="64" spans="1:9" x14ac:dyDescent="0.25">
      <c r="A64" s="9">
        <v>24</v>
      </c>
      <c r="B64" s="6" t="s">
        <v>109</v>
      </c>
      <c r="C64" s="9" t="s">
        <v>5</v>
      </c>
      <c r="D64" s="4"/>
      <c r="E64" s="5"/>
      <c r="F64" s="9">
        <v>355</v>
      </c>
      <c r="G64" s="26"/>
      <c r="H64" s="26"/>
      <c r="I64" s="26">
        <f t="shared" si="0"/>
        <v>0</v>
      </c>
    </row>
    <row r="65" spans="1:9" x14ac:dyDescent="0.25">
      <c r="A65" s="9">
        <v>25</v>
      </c>
      <c r="B65" s="6" t="s">
        <v>110</v>
      </c>
      <c r="C65" s="9" t="s">
        <v>5</v>
      </c>
      <c r="D65" s="4"/>
      <c r="E65" s="5"/>
      <c r="F65" s="9">
        <v>140</v>
      </c>
      <c r="G65" s="26"/>
      <c r="H65" s="26"/>
      <c r="I65" s="26">
        <f t="shared" si="0"/>
        <v>0</v>
      </c>
    </row>
    <row r="66" spans="1:9" x14ac:dyDescent="0.25">
      <c r="A66" s="9">
        <v>26</v>
      </c>
      <c r="B66" s="6" t="s">
        <v>111</v>
      </c>
      <c r="C66" s="9" t="s">
        <v>5</v>
      </c>
      <c r="D66" s="4"/>
      <c r="E66" s="5"/>
      <c r="F66" s="9">
        <v>90</v>
      </c>
      <c r="G66" s="26"/>
      <c r="H66" s="26"/>
      <c r="I66" s="26">
        <f t="shared" si="0"/>
        <v>0</v>
      </c>
    </row>
    <row r="67" spans="1:9" x14ac:dyDescent="0.25">
      <c r="A67" s="9">
        <v>27</v>
      </c>
      <c r="B67" s="6" t="s">
        <v>112</v>
      </c>
      <c r="C67" s="9" t="s">
        <v>5</v>
      </c>
      <c r="D67" s="4"/>
      <c r="E67" s="5"/>
      <c r="F67" s="9">
        <v>40</v>
      </c>
      <c r="G67" s="26"/>
      <c r="H67" s="26"/>
      <c r="I67" s="26">
        <f t="shared" si="0"/>
        <v>0</v>
      </c>
    </row>
    <row r="68" spans="1:9" x14ac:dyDescent="0.25">
      <c r="A68" s="9">
        <v>28</v>
      </c>
      <c r="B68" s="6" t="s">
        <v>113</v>
      </c>
      <c r="C68" s="9" t="s">
        <v>7</v>
      </c>
      <c r="D68" s="4"/>
      <c r="E68" s="5"/>
      <c r="F68" s="35">
        <v>20</v>
      </c>
      <c r="G68" s="26"/>
      <c r="H68" s="26"/>
      <c r="I68" s="26">
        <f t="shared" ref="I68:I90" si="1">+(H68+G68)*F68</f>
        <v>0</v>
      </c>
    </row>
    <row r="69" spans="1:9" x14ac:dyDescent="0.25">
      <c r="A69" s="9">
        <v>29</v>
      </c>
      <c r="B69" s="6" t="s">
        <v>114</v>
      </c>
      <c r="C69" s="9" t="s">
        <v>7</v>
      </c>
      <c r="D69" s="4"/>
      <c r="E69" s="5"/>
      <c r="F69" s="9">
        <v>20</v>
      </c>
      <c r="G69" s="26"/>
      <c r="H69" s="26"/>
      <c r="I69" s="26">
        <f t="shared" si="1"/>
        <v>0</v>
      </c>
    </row>
    <row r="70" spans="1:9" x14ac:dyDescent="0.25">
      <c r="A70" s="9">
        <v>30</v>
      </c>
      <c r="B70" s="6" t="s">
        <v>115</v>
      </c>
      <c r="C70" s="9" t="s">
        <v>7</v>
      </c>
      <c r="D70" s="4"/>
      <c r="E70" s="4"/>
      <c r="F70" s="9">
        <v>40</v>
      </c>
      <c r="G70" s="26"/>
      <c r="H70" s="26"/>
      <c r="I70" s="26">
        <f t="shared" si="1"/>
        <v>0</v>
      </c>
    </row>
    <row r="71" spans="1:9" x14ac:dyDescent="0.25">
      <c r="A71" s="9">
        <v>31</v>
      </c>
      <c r="B71" s="6" t="s">
        <v>116</v>
      </c>
      <c r="C71" s="9" t="s">
        <v>7</v>
      </c>
      <c r="D71" s="4"/>
      <c r="E71" s="4"/>
      <c r="F71" s="9">
        <v>40</v>
      </c>
      <c r="G71" s="26"/>
      <c r="H71" s="26"/>
      <c r="I71" s="26">
        <f t="shared" si="1"/>
        <v>0</v>
      </c>
    </row>
    <row r="72" spans="1:9" x14ac:dyDescent="0.25">
      <c r="A72" s="9">
        <v>32</v>
      </c>
      <c r="B72" s="6" t="s">
        <v>117</v>
      </c>
      <c r="C72" s="9" t="s">
        <v>7</v>
      </c>
      <c r="D72" s="4"/>
      <c r="E72" s="4"/>
      <c r="F72" s="9">
        <v>2</v>
      </c>
      <c r="G72" s="26"/>
      <c r="H72" s="26"/>
      <c r="I72" s="26">
        <f t="shared" si="1"/>
        <v>0</v>
      </c>
    </row>
    <row r="73" spans="1:9" x14ac:dyDescent="0.25">
      <c r="A73" s="9">
        <v>33</v>
      </c>
      <c r="B73" s="12" t="s">
        <v>65</v>
      </c>
      <c r="C73" s="9" t="s">
        <v>5</v>
      </c>
      <c r="D73" s="4"/>
      <c r="E73" s="4"/>
      <c r="F73" s="9">
        <v>900</v>
      </c>
      <c r="G73" s="26"/>
      <c r="H73" s="26"/>
      <c r="I73" s="26">
        <f t="shared" si="1"/>
        <v>0</v>
      </c>
    </row>
    <row r="74" spans="1:9" x14ac:dyDescent="0.25">
      <c r="A74" s="9">
        <v>34</v>
      </c>
      <c r="B74" s="12" t="s">
        <v>66</v>
      </c>
      <c r="C74" s="9" t="s">
        <v>5</v>
      </c>
      <c r="D74" s="4"/>
      <c r="E74" s="4"/>
      <c r="F74" s="9">
        <v>1045</v>
      </c>
      <c r="G74" s="26"/>
      <c r="H74" s="26"/>
      <c r="I74" s="26">
        <f t="shared" si="1"/>
        <v>0</v>
      </c>
    </row>
    <row r="75" spans="1:9" x14ac:dyDescent="0.25">
      <c r="A75" s="9">
        <v>35</v>
      </c>
      <c r="B75" s="6" t="s">
        <v>118</v>
      </c>
      <c r="C75" s="9" t="s">
        <v>5</v>
      </c>
      <c r="D75" s="4"/>
      <c r="E75" s="4"/>
      <c r="F75" s="9">
        <v>580</v>
      </c>
      <c r="G75" s="26"/>
      <c r="H75" s="26"/>
      <c r="I75" s="26">
        <f t="shared" si="1"/>
        <v>0</v>
      </c>
    </row>
    <row r="76" spans="1:9" x14ac:dyDescent="0.25">
      <c r="A76" s="9">
        <v>36</v>
      </c>
      <c r="B76" s="6" t="s">
        <v>119</v>
      </c>
      <c r="C76" s="9" t="s">
        <v>5</v>
      </c>
      <c r="D76" s="4"/>
      <c r="E76" s="4"/>
      <c r="F76" s="9">
        <v>90</v>
      </c>
      <c r="G76" s="26"/>
      <c r="H76" s="26"/>
      <c r="I76" s="26">
        <f t="shared" si="1"/>
        <v>0</v>
      </c>
    </row>
    <row r="77" spans="1:9" x14ac:dyDescent="0.25">
      <c r="A77" s="9">
        <v>37</v>
      </c>
      <c r="B77" s="6" t="s">
        <v>120</v>
      </c>
      <c r="C77" s="9" t="s">
        <v>5</v>
      </c>
      <c r="D77" s="4"/>
      <c r="E77" s="4"/>
      <c r="F77" s="9">
        <v>120</v>
      </c>
      <c r="G77" s="26"/>
      <c r="H77" s="26"/>
      <c r="I77" s="26">
        <f t="shared" si="1"/>
        <v>0</v>
      </c>
    </row>
    <row r="78" spans="1:9" x14ac:dyDescent="0.25">
      <c r="A78" s="7" t="s">
        <v>21</v>
      </c>
      <c r="B78" s="24" t="s">
        <v>25</v>
      </c>
      <c r="C78" s="22"/>
      <c r="D78" s="25"/>
      <c r="E78" s="22"/>
      <c r="F78" s="22"/>
      <c r="G78" s="29"/>
      <c r="H78" s="29"/>
      <c r="I78" s="29"/>
    </row>
    <row r="79" spans="1:9" x14ac:dyDescent="0.25">
      <c r="A79" s="9">
        <v>1</v>
      </c>
      <c r="B79" s="12" t="s">
        <v>143</v>
      </c>
      <c r="C79" s="9" t="s">
        <v>7</v>
      </c>
      <c r="D79" s="4"/>
      <c r="E79" s="5"/>
      <c r="F79" s="9">
        <v>3</v>
      </c>
      <c r="G79" s="26"/>
      <c r="H79" s="26"/>
      <c r="I79" s="26">
        <f t="shared" si="1"/>
        <v>0</v>
      </c>
    </row>
    <row r="80" spans="1:9" x14ac:dyDescent="0.25">
      <c r="A80" s="9">
        <v>2</v>
      </c>
      <c r="B80" s="6" t="s">
        <v>106</v>
      </c>
      <c r="C80" s="9" t="s">
        <v>57</v>
      </c>
      <c r="D80" s="4"/>
      <c r="E80" s="5"/>
      <c r="F80" s="9">
        <v>50</v>
      </c>
      <c r="G80" s="26"/>
      <c r="H80" s="26"/>
      <c r="I80" s="26">
        <f t="shared" si="1"/>
        <v>0</v>
      </c>
    </row>
    <row r="81" spans="1:9" x14ac:dyDescent="0.25">
      <c r="A81" s="9">
        <v>3</v>
      </c>
      <c r="B81" s="6" t="s">
        <v>105</v>
      </c>
      <c r="C81" s="9" t="s">
        <v>57</v>
      </c>
      <c r="D81" s="4"/>
      <c r="E81" s="5"/>
      <c r="F81" s="9">
        <v>25</v>
      </c>
      <c r="G81" s="26"/>
      <c r="H81" s="26"/>
      <c r="I81" s="26">
        <f t="shared" si="1"/>
        <v>0</v>
      </c>
    </row>
    <row r="82" spans="1:9" x14ac:dyDescent="0.25">
      <c r="A82" s="9">
        <v>4</v>
      </c>
      <c r="B82" s="6" t="s">
        <v>104</v>
      </c>
      <c r="C82" s="9" t="s">
        <v>5</v>
      </c>
      <c r="D82" s="4"/>
      <c r="E82" s="5"/>
      <c r="F82" s="9">
        <v>6</v>
      </c>
      <c r="G82" s="26"/>
      <c r="H82" s="26"/>
      <c r="I82" s="26">
        <f t="shared" si="1"/>
        <v>0</v>
      </c>
    </row>
    <row r="83" spans="1:9" x14ac:dyDescent="0.25">
      <c r="A83" s="9">
        <v>5</v>
      </c>
      <c r="B83" s="6" t="s">
        <v>103</v>
      </c>
      <c r="C83" s="9" t="s">
        <v>7</v>
      </c>
      <c r="D83" s="4"/>
      <c r="E83" s="5"/>
      <c r="F83" s="9">
        <v>1</v>
      </c>
      <c r="G83" s="26"/>
      <c r="H83" s="26"/>
      <c r="I83" s="26">
        <f t="shared" si="1"/>
        <v>0</v>
      </c>
    </row>
    <row r="84" spans="1:9" x14ac:dyDescent="0.25">
      <c r="A84" s="9">
        <v>6</v>
      </c>
      <c r="B84" s="6" t="s">
        <v>102</v>
      </c>
      <c r="C84" s="9" t="s">
        <v>7</v>
      </c>
      <c r="D84" s="4"/>
      <c r="E84" s="5"/>
      <c r="F84" s="9">
        <v>100</v>
      </c>
      <c r="G84" s="26"/>
      <c r="H84" s="26"/>
      <c r="I84" s="26">
        <f t="shared" si="1"/>
        <v>0</v>
      </c>
    </row>
    <row r="85" spans="1:9" x14ac:dyDescent="0.25">
      <c r="A85" s="9">
        <v>7</v>
      </c>
      <c r="B85" s="12" t="s">
        <v>60</v>
      </c>
      <c r="C85" s="9" t="s">
        <v>7</v>
      </c>
      <c r="D85" s="4"/>
      <c r="E85" s="5"/>
      <c r="F85" s="9">
        <v>11</v>
      </c>
      <c r="G85" s="26"/>
      <c r="H85" s="26"/>
      <c r="I85" s="26">
        <f t="shared" si="1"/>
        <v>0</v>
      </c>
    </row>
    <row r="86" spans="1:9" x14ac:dyDescent="0.25">
      <c r="A86" s="9">
        <v>8</v>
      </c>
      <c r="B86" s="12" t="s">
        <v>61</v>
      </c>
      <c r="C86" s="9" t="s">
        <v>7</v>
      </c>
      <c r="D86" s="4"/>
      <c r="E86" s="5"/>
      <c r="F86" s="9">
        <v>11</v>
      </c>
      <c r="G86" s="26"/>
      <c r="H86" s="26"/>
      <c r="I86" s="26">
        <f t="shared" si="1"/>
        <v>0</v>
      </c>
    </row>
    <row r="87" spans="1:9" x14ac:dyDescent="0.25">
      <c r="A87" s="7" t="s">
        <v>26</v>
      </c>
      <c r="B87" s="21" t="s">
        <v>18</v>
      </c>
      <c r="C87" s="22"/>
      <c r="D87" s="25"/>
      <c r="E87" s="22"/>
      <c r="F87" s="22"/>
      <c r="G87" s="29"/>
      <c r="H87" s="29"/>
      <c r="I87" s="29"/>
    </row>
    <row r="88" spans="1:9" ht="14.25" customHeight="1" x14ac:dyDescent="0.25">
      <c r="A88" s="9">
        <v>1</v>
      </c>
      <c r="B88" s="6" t="s">
        <v>121</v>
      </c>
      <c r="C88" s="9" t="s">
        <v>5</v>
      </c>
      <c r="D88" s="4"/>
      <c r="E88" s="4"/>
      <c r="F88" s="9">
        <v>120</v>
      </c>
      <c r="G88" s="26"/>
      <c r="H88" s="26"/>
      <c r="I88" s="26">
        <f t="shared" si="1"/>
        <v>0</v>
      </c>
    </row>
    <row r="89" spans="1:9" s="19" customFormat="1" x14ac:dyDescent="0.2">
      <c r="A89" s="9">
        <v>2</v>
      </c>
      <c r="B89" s="12" t="s">
        <v>70</v>
      </c>
      <c r="C89" s="9" t="s">
        <v>69</v>
      </c>
      <c r="D89" s="9"/>
      <c r="E89" s="9"/>
      <c r="F89" s="9">
        <v>3</v>
      </c>
      <c r="G89" s="11"/>
      <c r="H89" s="11"/>
      <c r="I89" s="26">
        <f t="shared" si="1"/>
        <v>0</v>
      </c>
    </row>
    <row r="90" spans="1:9" s="19" customFormat="1" x14ac:dyDescent="0.2">
      <c r="A90" s="9">
        <v>3</v>
      </c>
      <c r="B90" s="12" t="s">
        <v>71</v>
      </c>
      <c r="C90" s="9" t="s">
        <v>135</v>
      </c>
      <c r="D90" s="9"/>
      <c r="E90" s="9"/>
      <c r="F90" s="9">
        <v>12</v>
      </c>
      <c r="G90" s="11"/>
      <c r="H90" s="11"/>
      <c r="I90" s="26">
        <f t="shared" si="1"/>
        <v>0</v>
      </c>
    </row>
    <row r="91" spans="1:9" x14ac:dyDescent="0.25">
      <c r="A91" s="46" t="s">
        <v>13</v>
      </c>
      <c r="B91" s="47"/>
      <c r="C91" s="47"/>
      <c r="D91" s="47"/>
      <c r="E91" s="47"/>
      <c r="F91" s="47"/>
      <c r="G91" s="14"/>
      <c r="H91" s="14"/>
      <c r="I91" s="30">
        <f>SUM(I3:I90)</f>
        <v>0</v>
      </c>
    </row>
    <row r="92" spans="1:9" x14ac:dyDescent="0.25">
      <c r="A92" s="46" t="s">
        <v>1</v>
      </c>
      <c r="B92" s="47"/>
      <c r="C92" s="47"/>
      <c r="D92" s="47"/>
      <c r="E92" s="47"/>
      <c r="F92" s="47"/>
      <c r="G92" s="14"/>
      <c r="H92" s="16">
        <v>0.16</v>
      </c>
      <c r="I92" s="26">
        <f>I91*0.16</f>
        <v>0</v>
      </c>
    </row>
    <row r="93" spans="1:9" x14ac:dyDescent="0.25">
      <c r="A93" s="46" t="s">
        <v>146</v>
      </c>
      <c r="B93" s="47"/>
      <c r="C93" s="47"/>
      <c r="D93" s="47"/>
      <c r="E93" s="47"/>
      <c r="F93" s="47"/>
      <c r="G93" s="14"/>
      <c r="H93" s="14"/>
      <c r="I93" s="30">
        <f>SUM(I91:I92)</f>
        <v>0</v>
      </c>
    </row>
    <row r="96" spans="1:9" ht="15" x14ac:dyDescent="0.25">
      <c r="A96" s="43" t="s">
        <v>88</v>
      </c>
      <c r="B96" s="44"/>
      <c r="C96" s="44"/>
      <c r="D96" s="44"/>
      <c r="E96" s="44"/>
      <c r="F96" s="44"/>
      <c r="G96" s="44"/>
      <c r="H96" s="45"/>
      <c r="I96" s="18">
        <f>+I93</f>
        <v>0</v>
      </c>
    </row>
  </sheetData>
  <mergeCells count="4">
    <mergeCell ref="A96:H96"/>
    <mergeCell ref="A91:F91"/>
    <mergeCell ref="A92:F92"/>
    <mergeCell ref="A93:F93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2 - Suroeste</vt:lpstr>
      <vt:lpstr>ANEXO 2 - Valle Aburra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2015-07-29T15:06:02Z</dcterms:modified>
</cp:coreProperties>
</file>