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fileSharing readOnlyRecommended="1"/>
  <workbookPr filterPrivacy="1"/>
  <xr:revisionPtr revIDLastSave="0" documentId="13_ncr:1_{FE9DDE2B-C208-472C-BB6B-635464862AAF}" xr6:coauthVersionLast="47" xr6:coauthVersionMax="47" xr10:uidLastSave="{00000000-0000-0000-0000-000000000000}"/>
  <workbookProtection workbookAlgorithmName="SHA-512" workbookHashValue="FqT0sKoS8yhjvDXs2DpHLo3PAlIzZTySlBBIvkLVuL3v1+Rla9l0Df/DV31cnfhYcqKnDQyGLb8wqNnJZri7Lw==" workbookSaltValue="uGyV4OnJ90+LHfgVATzAHg==" workbookSpinCount="100000" lockStructure="1"/>
  <bookViews>
    <workbookView xWindow="-120" yWindow="-120" windowWidth="29040" windowHeight="15720" tabRatio="874" xr2:uid="{00000000-000D-0000-FFFF-FFFF00000000}"/>
  </bookViews>
  <sheets>
    <sheet name="CAP JUR" sheetId="18" r:id="rId1"/>
    <sheet name="CAP TEC - Exp General" sheetId="5" r:id="rId2"/>
    <sheet name="CAP TEC - Exp Especifica" sheetId="11" r:id="rId3"/>
    <sheet name="CAP TEC - Personal mínimo" sheetId="12" r:id="rId4"/>
    <sheet name="CAP TEC - Trayectoria" sheetId="21" r:id="rId5"/>
    <sheet name="CAP TEC - Compra pública " sheetId="20" r:id="rId6"/>
    <sheet name="CAP FIN Y ORG" sheetId="13" r:id="rId7"/>
    <sheet name="Ver y Eva - Propuestas" sheetId="8" r:id="rId8"/>
    <sheet name="Cert Fábrica" sheetId="17" r:id="rId9"/>
    <sheet name="Resp NENA EENA APCO" sheetId="23" r:id="rId10"/>
    <sheet name="Cert Experiencia" sheetId="24" r:id="rId11"/>
    <sheet name="Factor Económico" sheetId="25" r:id="rId12"/>
    <sheet name="Calidad" sheetId="19"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8" l="1"/>
  <c r="D4" i="8"/>
  <c r="C4" i="8"/>
  <c r="B4" i="8"/>
  <c r="E4" i="25"/>
  <c r="D4" i="25"/>
  <c r="C4" i="25"/>
  <c r="B4" i="25"/>
  <c r="E3" i="8"/>
  <c r="D3" i="8"/>
  <c r="C3" i="8"/>
  <c r="B3" i="8"/>
  <c r="J8" i="24"/>
  <c r="H8" i="24"/>
  <c r="F8" i="24"/>
  <c r="D8" i="24"/>
  <c r="C8" i="24"/>
  <c r="J9" i="17"/>
  <c r="H9" i="17"/>
  <c r="F9" i="17"/>
  <c r="D9" i="17"/>
  <c r="D7" i="8"/>
  <c r="D6" i="8"/>
  <c r="D5" i="8"/>
  <c r="C7" i="8"/>
  <c r="C6" i="8"/>
  <c r="C5" i="8"/>
  <c r="E7" i="8"/>
  <c r="E6" i="8"/>
  <c r="E5" i="8"/>
  <c r="B7" i="8"/>
  <c r="B6" i="8"/>
  <c r="B5" i="8"/>
  <c r="C6" i="19"/>
  <c r="N4" i="5"/>
  <c r="L4" i="5"/>
  <c r="M4" i="5"/>
  <c r="C9" i="17"/>
  <c r="E8" i="8" l="1"/>
  <c r="C8" i="8" l="1"/>
  <c r="D8" i="8" l="1"/>
  <c r="B8" i="8" l="1"/>
</calcChain>
</file>

<file path=xl/sharedStrings.xml><?xml version="1.0" encoding="utf-8"?>
<sst xmlns="http://schemas.openxmlformats.org/spreadsheetml/2006/main" count="1121" uniqueCount="336">
  <si>
    <t xml:space="preserve">Observacion </t>
  </si>
  <si>
    <t>3.1.1.12</t>
  </si>
  <si>
    <t>3.1.1.13</t>
  </si>
  <si>
    <t>3.1.1.14</t>
  </si>
  <si>
    <t>3.1.1.21.</t>
  </si>
  <si>
    <t>FECHA Y HORA DE CIERRE DEL PROCESO: 05 DE DICIEMBRE DE 2025 A LAS 10:00 HORAS</t>
  </si>
  <si>
    <t>OFERENTE 1</t>
  </si>
  <si>
    <t>OFERENTE 2</t>
  </si>
  <si>
    <t>OFERENTE 3</t>
  </si>
  <si>
    <t>OFERENTE 4</t>
  </si>
  <si>
    <t>COMPAÑÍA INTERNACIONAL DE INTEGRACION CI2 SA</t>
  </si>
  <si>
    <t>OBSERVACIÓN</t>
  </si>
  <si>
    <t>REQUERIDO</t>
  </si>
  <si>
    <t>TECNOLOGÍAS DE LA INFORMACIÓN Y PAGO INTEGRADO S.A.S. TIPI</t>
  </si>
  <si>
    <t>UNIÓN TEMPORAL SIM MEDELLIN VF (FRISSON TECNOLOGIES S.A.S 90% - VERYTEL S.A. 10%)</t>
  </si>
  <si>
    <t>INTEIA S.A.S.</t>
  </si>
  <si>
    <t>830056149-0</t>
  </si>
  <si>
    <t xml:space="preserve">FOLIO FÍSICO
N° 
</t>
  </si>
  <si>
    <t>900446461-1</t>
  </si>
  <si>
    <t xml:space="preserve">FOLIO FÍSICO
N° </t>
  </si>
  <si>
    <t>900784911-3
FRISSON TECNOLOGIES S.A.S</t>
  </si>
  <si>
    <t xml:space="preserve">830050633-7
VERYTEL S.A. </t>
  </si>
  <si>
    <t>900457885-8</t>
  </si>
  <si>
    <t>UBICACIÓN PLIEGO</t>
  </si>
  <si>
    <t>DESCRIPCIÓN REQUISITO</t>
  </si>
  <si>
    <t>APORTADO</t>
  </si>
  <si>
    <t>SI</t>
  </si>
  <si>
    <t>4-5</t>
  </si>
  <si>
    <t>NO</t>
  </si>
  <si>
    <t>01</t>
  </si>
  <si>
    <t>7-9</t>
  </si>
  <si>
    <t>3-4</t>
  </si>
  <si>
    <t>Copia de la cédula</t>
  </si>
  <si>
    <t>7</t>
  </si>
  <si>
    <t>02</t>
  </si>
  <si>
    <t>13-15</t>
  </si>
  <si>
    <t>5</t>
  </si>
  <si>
    <t>9-20</t>
  </si>
  <si>
    <t>24/11/205</t>
  </si>
  <si>
    <t>03-10</t>
  </si>
  <si>
    <t>21/11/2025</t>
  </si>
  <si>
    <t>18-38</t>
  </si>
  <si>
    <t>6-43</t>
  </si>
  <si>
    <t>4/12/2025</t>
  </si>
  <si>
    <t>22-23</t>
  </si>
  <si>
    <t>-</t>
  </si>
  <si>
    <t>11 12</t>
  </si>
  <si>
    <t>N/A</t>
  </si>
  <si>
    <t>Registro Único Tributario-RUT</t>
  </si>
  <si>
    <t>25-28</t>
  </si>
  <si>
    <t>13-17</t>
  </si>
  <si>
    <t>45-55</t>
  </si>
  <si>
    <t>44-49</t>
  </si>
  <si>
    <t>Acreditación Certificación de Pagos de sistema de Seguridad Social Integral y Parafiscales</t>
  </si>
  <si>
    <t>30-35</t>
  </si>
  <si>
    <t>REV. FISCAL JULIANA BUSTOS
CC 1088021381
TP 269994
JCC 6/10/2025</t>
  </si>
  <si>
    <t>18-22</t>
  </si>
  <si>
    <t>REV. FISCAL GLORIA PALACIO RIOS
CC 1020436254
TP187422
JCC 7/10/2025</t>
  </si>
  <si>
    <t>58-67</t>
  </si>
  <si>
    <t>50-51</t>
  </si>
  <si>
    <t>REV. FISCAL DELOITTE&amp;TOUCHE SAS 
NIT 860005813-4
TP 213621-T</t>
  </si>
  <si>
    <t>39-120</t>
  </si>
  <si>
    <t>23-56</t>
  </si>
  <si>
    <t>68-619</t>
  </si>
  <si>
    <t>52-115</t>
  </si>
  <si>
    <t>3.1.1.9.</t>
  </si>
  <si>
    <t>Garantía para cubrir los riesgos derivados del incumplimiento del ofrecimiento: Se deberá anexar garantía de seriedad de la propuesta, a favor de la “EMPRESA PARA LA SEGURIDAD Y SOLUCIONES URBANAS – ESU”, con NIT. 890.984.761-8, constituida ante una compañía de seguros o entidad bancaria legalmente establecida en Colombia, o patrimonio autónomo, y que contenga los siguientes aspectos:
● Valor asegurado: Equivalente al diez por ciento (10%) del valor presentado en la propuesta economica 
● Vigencia: Tres (3) meses, contados a partir de la fecha de cierre del proceso contractual.
● Tomador y/o afianzado: La garantía deberá tomarse con el nombre o razón social que figura en el Certificado de Existencia y Representación Legal expedido por la Cámara de Comercio.
● Asegurado y beneficiario: Empresa para la Seguridad y Soluciones Urbanas – ESU.
Objeto y numero del proceso.
● Firmas del tomador y de la aseguradora que la expide.</t>
  </si>
  <si>
    <t>130-138</t>
  </si>
  <si>
    <t>58-60</t>
  </si>
  <si>
    <t>622-625</t>
  </si>
  <si>
    <t>SEGUROS DEL ESTADO N° 11-44-101271548
$ 3,000,000,000</t>
  </si>
  <si>
    <t>116-125</t>
  </si>
  <si>
    <t xml:space="preserve">3.1.1.10. </t>
  </si>
  <si>
    <t>140-141</t>
  </si>
  <si>
    <t>61-62</t>
  </si>
  <si>
    <t>SII</t>
  </si>
  <si>
    <t>627-633</t>
  </si>
  <si>
    <t>129-130</t>
  </si>
  <si>
    <t>3.1.1.11.</t>
  </si>
  <si>
    <t>143-144</t>
  </si>
  <si>
    <t>63-64</t>
  </si>
  <si>
    <t>635-641</t>
  </si>
  <si>
    <t>127-128</t>
  </si>
  <si>
    <t>146</t>
  </si>
  <si>
    <t>643-647</t>
  </si>
  <si>
    <t>131</t>
  </si>
  <si>
    <t>148</t>
  </si>
  <si>
    <t>2/12/2025
SOLO APORTAN EL DE PERSONA JURIDICA, NO OBSTANTE, LA ENTIDAD VERIFICO AL RL</t>
  </si>
  <si>
    <t>66-67</t>
  </si>
  <si>
    <t>649-653</t>
  </si>
  <si>
    <t>133</t>
  </si>
  <si>
    <t>186</t>
  </si>
  <si>
    <t>752-756</t>
  </si>
  <si>
    <t>135</t>
  </si>
  <si>
    <t>NO APORTADO PERO FUE VERIFICADO POR LA ENTIDAD</t>
  </si>
  <si>
    <t>655-659</t>
  </si>
  <si>
    <t>VERIFICADO POR LA ENTIDAD EL 5/12/2025</t>
  </si>
  <si>
    <t>3.1.1.15.</t>
  </si>
  <si>
    <t>Documentación para acreditar la implementación del sistema de gestión de seguridad en el trabajo (SG-SST): encontrándose una calificación Aceptable (85%)</t>
  </si>
  <si>
    <t>153-184</t>
  </si>
  <si>
    <t>69-85</t>
  </si>
  <si>
    <t>660-750</t>
  </si>
  <si>
    <t>136-154</t>
  </si>
  <si>
    <t>3.1.1.22.</t>
  </si>
  <si>
    <t xml:space="preserve">Formato de autorización de tratamiento de datos personales conforme a la ley 1581 de 2012 y el decreto 1074 de 2015  </t>
  </si>
  <si>
    <t>188-189</t>
  </si>
  <si>
    <t>S</t>
  </si>
  <si>
    <t>758-763</t>
  </si>
  <si>
    <t>155-156</t>
  </si>
  <si>
    <t>3.1.1.23.</t>
  </si>
  <si>
    <t>3.1.1.24</t>
  </si>
  <si>
    <t>Diligenciar ANEXO N° 6 CERTIFICADO DE INHABILIDADES E INCOMPATIBILIDADES</t>
  </si>
  <si>
    <t>196</t>
  </si>
  <si>
    <t>766-768</t>
  </si>
  <si>
    <t>179</t>
  </si>
  <si>
    <t>ANEXO N° 11 - COMPRA PÚBLICA INNOVADORA</t>
  </si>
  <si>
    <t>262</t>
  </si>
  <si>
    <t>1012</t>
  </si>
  <si>
    <t>207</t>
  </si>
  <si>
    <t>264</t>
  </si>
  <si>
    <t>1013</t>
  </si>
  <si>
    <t>208</t>
  </si>
  <si>
    <t>266</t>
  </si>
  <si>
    <t>1014</t>
  </si>
  <si>
    <t>209</t>
  </si>
  <si>
    <t>ANEXO N° 22-CONFORMACIÓN DE PROPONENTE PRURAL</t>
  </si>
  <si>
    <t>40-42</t>
  </si>
  <si>
    <t xml:space="preserve">RESULTADO </t>
  </si>
  <si>
    <t>HABILITADO</t>
  </si>
  <si>
    <t xml:space="preserve">CUMPLE </t>
  </si>
  <si>
    <t>CUMPLE</t>
  </si>
  <si>
    <t>CI2</t>
  </si>
  <si>
    <t>El participante deberá acreditar por lo menos cinco (5) años de trayectoria en el mercado, a través de la fecha del Certificado de Existencia y Representación Legal sede principal. Así mismo deberá diligenciar el ANEXO N° 10 - TRAYECTORIA</t>
  </si>
  <si>
    <t>255-259</t>
  </si>
  <si>
    <t>1000-1003    1006- 1109</t>
  </si>
  <si>
    <t>3.1.2.6.</t>
  </si>
  <si>
    <t>Contrato 1</t>
  </si>
  <si>
    <t>Contrato 2</t>
  </si>
  <si>
    <t>Contrato 3</t>
  </si>
  <si>
    <t>Folio</t>
  </si>
  <si>
    <t>ALARMAR</t>
  </si>
  <si>
    <t>ATLAS SEGURIDAD</t>
  </si>
  <si>
    <t>CABLETRONICS S.A.S</t>
  </si>
  <si>
    <t>CORTE INGLES</t>
  </si>
  <si>
    <t>ENERGIZANDO INGENIERIA Y CONSTRUCCIÓN</t>
  </si>
  <si>
    <t>G4S - SECURE SOLUTIONS COLOMBIA S.A.</t>
  </si>
  <si>
    <t>INDRA DE COLOMBIA S.A.S</t>
  </si>
  <si>
    <t>INSITEL</t>
  </si>
  <si>
    <t>ISEC</t>
  </si>
  <si>
    <t>MELTEC COMUNICACIONES S.A</t>
  </si>
  <si>
    <t xml:space="preserve">NEC DE COLOMBIA </t>
  </si>
  <si>
    <t>PROSEGUR</t>
  </si>
  <si>
    <t>SITECSYS</t>
  </si>
  <si>
    <t xml:space="preserve">SONDA DE COLOMBIA </t>
  </si>
  <si>
    <t>TIC COLOMBIA S.A.S</t>
  </si>
  <si>
    <t xml:space="preserve">CURACAO DE COLOMBIA </t>
  </si>
  <si>
    <t>SECURITY VIDEO EQUIPMENT</t>
  </si>
  <si>
    <t>SEGURITECH</t>
  </si>
  <si>
    <t>ITELCA</t>
  </si>
  <si>
    <t>CIS</t>
  </si>
  <si>
    <t>Contrato 1: 101
Contrato 2: 112
Cotrato 3: 214</t>
  </si>
  <si>
    <t>NO CUMPLE</t>
  </si>
  <si>
    <t>Contrato 1: 44
Contrato 2:49</t>
  </si>
  <si>
    <t>Contrato 1: 230,552
Contrato 2: 152, 481
Contrato 3: 173, 530</t>
  </si>
  <si>
    <t>Cumple</t>
  </si>
  <si>
    <t>Contrato 1: 196
Contrato 2: 198
Contrato 3: 214</t>
  </si>
  <si>
    <t>Contrato 1: 100
Contrato 2: 111</t>
  </si>
  <si>
    <t>Contrato 1: 773
Contrato 2: 775
Contrato 3:777</t>
  </si>
  <si>
    <t>No cumple</t>
  </si>
  <si>
    <t>ITEM</t>
  </si>
  <si>
    <r>
      <rPr>
        <sz val="11"/>
        <color rgb="FF000000"/>
        <rFont val="Calibri"/>
      </rPr>
      <t xml:space="preserve">El proponente deberá acreditar experiencia mediante la presentación de una (1) certificación de contrato ejecutado, terminado </t>
    </r>
    <r>
      <rPr>
        <sz val="11"/>
        <color rgb="FFFF0000"/>
        <rFont val="Calibri"/>
      </rPr>
      <t>o en ejecución,</t>
    </r>
  </si>
  <si>
    <t>782-798</t>
  </si>
  <si>
    <r>
      <rPr>
        <sz val="11"/>
        <color rgb="FF000000"/>
        <rFont val="Calibri"/>
      </rPr>
      <t xml:space="preserve">dentro de los últimos </t>
    </r>
    <r>
      <rPr>
        <sz val="11"/>
        <color rgb="FFFF0000"/>
        <rFont val="Calibri"/>
      </rPr>
      <t>quince (15</t>
    </r>
    <r>
      <rPr>
        <sz val="11"/>
        <color rgb="FF000000"/>
        <rFont val="Calibri"/>
      </rPr>
      <t>) años, que contenga lo siguiente:</t>
    </r>
  </si>
  <si>
    <t>a</t>
  </si>
  <si>
    <t>Alcance del contrato: El contrato deberá haber tenido como objeto, alcance y/o actividades la operación y monitoreo en tiempo real de una plataforma tecnológica, entendida esta como un sistema integral de información, supervisión, despacho, control, videovigilancia, telemetría u otras tecnologías orientadas al soporte de la gestión urbana.</t>
  </si>
  <si>
    <t>b</t>
  </si>
  <si>
    <t>198-213</t>
  </si>
  <si>
    <t>800-830</t>
  </si>
  <si>
    <r>
      <rPr>
        <sz val="11"/>
        <color rgb="FF000000"/>
        <rFont val="Calibri"/>
      </rPr>
      <t xml:space="preserve">dentro de los últimos </t>
    </r>
    <r>
      <rPr>
        <sz val="11"/>
        <color rgb="FFFF0000"/>
        <rFont val="Calibri"/>
      </rPr>
      <t>quince (15)</t>
    </r>
    <r>
      <rPr>
        <sz val="11"/>
        <color rgb="FF000000"/>
        <rFont val="Calibri"/>
      </rPr>
      <t xml:space="preserve"> años, que contenga lo siguiente:</t>
    </r>
  </si>
  <si>
    <t>c</t>
  </si>
  <si>
    <r>
      <rPr>
        <sz val="11"/>
        <color rgb="FF000000"/>
        <rFont val="Calibri"/>
      </rPr>
      <t xml:space="preserve">El proponente deberá acreditar experiencia mediante la presentación de una (1) certificación de contrato ejecutado, terminado </t>
    </r>
    <r>
      <rPr>
        <sz val="11"/>
        <color rgb="FFFF0000"/>
        <rFont val="Calibri"/>
      </rPr>
      <t>o en ejecución</t>
    </r>
  </si>
  <si>
    <t>231-233</t>
  </si>
  <si>
    <r>
      <rPr>
        <sz val="11"/>
        <color rgb="FF000000"/>
        <rFont val="Calibri"/>
      </rPr>
      <t xml:space="preserve">los últimos </t>
    </r>
    <r>
      <rPr>
        <sz val="11"/>
        <color rgb="FFFF0000"/>
        <rFont val="Calibri"/>
      </rPr>
      <t>quince (15)</t>
    </r>
    <r>
      <rPr>
        <sz val="11"/>
        <color rgb="FF000000"/>
        <rFont val="Calibri"/>
      </rPr>
      <t xml:space="preserve"> años, que contenga lo siguiente:</t>
    </r>
  </si>
  <si>
    <t>Alcance del contrato: El contrato deberá haber tenido como objeto, alcance y/o actividades que acrediten experiencia en suministro e implementación de una solución tecnológica orientada al fortalecimiento y apoyo de las labores
operativas y de control desarrolladas por los organismos o agencias que estén integrados a un centro de emergencias y/o centros de control, en el marco de sus funciones legales y operativas.</t>
  </si>
  <si>
    <t>UT SIM MEDELLIN VF</t>
  </si>
  <si>
    <t>Director General:</t>
  </si>
  <si>
    <t>FOLIO</t>
  </si>
  <si>
    <t>Ingeniero Civil y/o Ingeniero Electrónico y/o Ingeniero Electricista y/o Ingeniero de Sistemas y/o carreras afines. Deberá contar con especialización y/o maestría en: vías y transporte y/o Gerencia de proyectos.</t>
  </si>
  <si>
    <t>195 - 199</t>
  </si>
  <si>
    <t>915-928</t>
  </si>
  <si>
    <t xml:space="preserve"> 241 - 242</t>
  </si>
  <si>
    <t>168-182</t>
  </si>
  <si>
    <t xml:space="preserve">NO APORTA </t>
  </si>
  <si>
    <r>
      <rPr>
        <sz val="11"/>
        <color rgb="FF000000"/>
        <rFont val="Calibri"/>
        <scheme val="minor"/>
      </rPr>
      <t xml:space="preserve">Experiencia Específica: Acreditar experiencia específica no menor a  </t>
    </r>
    <r>
      <rPr>
        <sz val="11"/>
        <color rgb="FFFF0000"/>
        <rFont val="Calibri"/>
        <scheme val="minor"/>
      </rPr>
      <t>seis (6)</t>
    </r>
    <r>
      <rPr>
        <sz val="11"/>
        <color rgb="FF000000"/>
        <rFont val="Calibri"/>
        <scheme val="minor"/>
      </rPr>
      <t xml:space="preserve"> años como Director de Proyectos y/o Gerente de Proyectos y/o Coordinador de proyectos de tránsito, o ejecución de cargos directivos en movilidad y transporte o proyectos de ITS destinado para Movilidad.</t>
    </r>
  </si>
  <si>
    <t>179-186</t>
  </si>
  <si>
    <t>927-980</t>
  </si>
  <si>
    <t>Consentimiento del personal: Deberá aportar una carta de intención suscrita por la persona que acredita el requisito, donde certifican que tienen interés en realizar las actividades propias del contrato y conocen las implicaciones y actividades a desarrollar.</t>
  </si>
  <si>
    <t>981-982</t>
  </si>
  <si>
    <t>El proponente deberá diligenciar el ANEXO N° 9 - CUMPLIMIENTO PERSONAL.</t>
  </si>
  <si>
    <t>Criterio</t>
  </si>
  <si>
    <t>Factor Técnico</t>
  </si>
  <si>
    <t>Factor Económico (Precio )</t>
  </si>
  <si>
    <t>Estímulo a la industria Nacional Colombiana</t>
  </si>
  <si>
    <t>Personal con discapacidad</t>
  </si>
  <si>
    <t>Emprendimientos y empresas de mujeres</t>
  </si>
  <si>
    <t>TOTAL PUNTOS</t>
  </si>
  <si>
    <t>PUNTAJE MAXIMO EVALUABLE</t>
  </si>
  <si>
    <t>Puntos</t>
  </si>
  <si>
    <t>A</t>
  </si>
  <si>
    <t>Carbyne</t>
  </si>
  <si>
    <t>B</t>
  </si>
  <si>
    <t>PTV Group</t>
  </si>
  <si>
    <t>C</t>
  </si>
  <si>
    <t>ISS</t>
  </si>
  <si>
    <t>D</t>
  </si>
  <si>
    <t>Collectif</t>
  </si>
  <si>
    <t>E</t>
  </si>
  <si>
    <t>Omnitrack</t>
  </si>
  <si>
    <t>F</t>
  </si>
  <si>
    <t>Genetec</t>
  </si>
  <si>
    <t xml:space="preserve">TOTAL </t>
  </si>
  <si>
    <t>Las cartas expedidas deben ser dirigidas al presente proceso, en papel membrete oficial y suscrita por personal competente. 
Las cartas deben especificar que el oferente cuenta con capacidad técnica y personal debidamente entrenado para la operación, configuración y administración de los diferentes módulos y herramientas que conforman la solución tecnológica. Para tal fin deberá diligenciar el ANEXO Nº 17 - CERTIFICACIONES DE FABRICA. 
Nota 1: La evaluación de los factores se hará incluyendo decimales en los eventos que la ponderación específica del factor así lo arroje, por lo que para efectos no habrá lugar a ajuste aritmético o arrastre hasta el siguiente número entero.
Nota 2: En caso, de no diligenciar el anexo establecido y/o diligenciarlo de forma incompleta y/o con información inexacta y/o sin los soportes correspondientes, se computará cero (0) puntos en dicha categoría correspondiente a cada factor de evaluación.
Nota 3: En caso, que las certificaciones no cumplan con lo establecido y/o su contenido no cumple con lo requerido en los pliegos de condiciones y/o no existan soportes que permitan constatar el factor de evaluación, se computará cero (0) puntos en dicha categoría correspondiente a cada factor de evaluación.
Nota 4: Las certificaciones serán susceptibles de solicitud de aclaración siempre que no se trate de información que permita a la entidad verificar y/o comparar los factores de evaluación.</t>
  </si>
  <si>
    <t>NO APORTA</t>
  </si>
  <si>
    <t>La comunicación deberá estar suscrita por personal competente y autorizado de la respectiva asociación, y estar dirigida de manera expresa al presente proceso de contratación.</t>
  </si>
  <si>
    <t>Respaldo técnico al oferente en la adopción, aplicación e implementación de estándares internacionales de aseguramiento de la calidad y mejores prácticas, aplicables en Latinoamérica, que sirvan como marco referencial para la operación del Centro de Control y permitan establecer métricas, conceptos, procesos y procedimientos orientados a la mejora continua de los servicios.</t>
  </si>
  <si>
    <t>Respaldo a programas de formación, profesionalización y fortalecimiento de capacidades, dirigidos tanto a personal directivo como operativo, en temas relacionados con la gestión, operación, interoperabilidad y administración integral de centros de control bajo estándares y lineamientos internacionales emitidos por dichas asociaciones.</t>
  </si>
  <si>
    <t>Desarrollo de productos, soluciones y/o programas informáticos</t>
  </si>
  <si>
    <t>Implementación y estandarización de protocolos de atención para Centros de Control</t>
  </si>
  <si>
    <t>Monitoreo, control, administración y optimización operacional de recursos públicos móviles y dispositivos de campo</t>
  </si>
  <si>
    <t>Suministro, instalación, puesta en marcha, operación y/o mantenimiento de una plataforma tecnológica destinada al control, seguimiento en tiempo real, registro y supervisión de las actuaciones de funcionarios en campo</t>
  </si>
  <si>
    <t>Implementación, suministro y/o puesta en funcionamiento de una plataforma de analítica forense</t>
  </si>
  <si>
    <t>PUNTAJE</t>
  </si>
  <si>
    <t>OBSERVACIONES</t>
  </si>
  <si>
    <t>602-613</t>
  </si>
  <si>
    <t xml:space="preserve">SE COMPROMETEN A CONTRATAR AL MENOS EL 40% DE EMPLEADOS COLOMBIANOS </t>
  </si>
  <si>
    <t>NO FUE APORTADO</t>
  </si>
  <si>
    <t xml:space="preserve">NO FUE APORTADO </t>
  </si>
  <si>
    <t>1697-1702</t>
  </si>
  <si>
    <t>615-678</t>
  </si>
  <si>
    <t>1704-1781</t>
  </si>
  <si>
    <t>TOTAL</t>
  </si>
  <si>
    <t>Índice de liquidez</t>
  </si>
  <si>
    <t>Nivel de endeudamiento</t>
  </si>
  <si>
    <t>Razón de Cobertura</t>
  </si>
  <si>
    <t>Rentabilidad sobre el Patrimonio</t>
  </si>
  <si>
    <t>Rentabilidad sobre el Activo</t>
  </si>
  <si>
    <t>Capital de Trabajo</t>
  </si>
  <si>
    <t>igual o superior a</t>
  </si>
  <si>
    <t>igual o inferior a</t>
  </si>
  <si>
    <t>mayor o igual a</t>
  </si>
  <si>
    <t>24/11/2025
NO REPORTA SANCIONES VIGENTES
Acreditación Códigos UNSPSC: Cumple</t>
  </si>
  <si>
    <t>6/11/2025
NO REPORTA SANCIONES VIGENTES
Acreditación Códigos UNSPSC: Cumple</t>
  </si>
  <si>
    <t>FRISSON NO REPORTA SANCIONES VIGENTES
VERYTEL NO REPORTA SANCIONES VIGENTES
Acreditación Códigos UNSPSC: Cumple</t>
  </si>
  <si>
    <t>NO REPORTA SANCIONES VIGENTES
Acreditación Códigos UNSPSC: Cumple</t>
  </si>
  <si>
    <t>3.1.1.2</t>
  </si>
  <si>
    <t>3.1.1.3</t>
  </si>
  <si>
    <t>3.1.1.4</t>
  </si>
  <si>
    <t>3.1.1.5</t>
  </si>
  <si>
    <t>3.1.1.6</t>
  </si>
  <si>
    <t>SPO 2025-7: CONTRATO MARCO PARA LA PRESTACIÓN DE SERVICIOS ESPECIALIZADOS ORIENTADOS A LA IMPLEMENTACIÓN Y OPERACIÓN DEL ECOSISTEMA TECNOLÓGICO DEL SISTEMA INTELIGENTE DE MOVILIDAD DE MEDELLÍNCONTRATO MARCO PARA LA PRESTACIÓN DE SERVICIOS ESPECIALIZADOS ORIENTADOS A LA IMPLEMENTACIÓN Y OPERACIÓN DEL ECOSISTEMA TECNOLÓGICO DEL SISTEMA INTELIGENTE DE MOVILIDAD DE MEDELLÍN</t>
  </si>
  <si>
    <t>3.1.1.1.</t>
  </si>
  <si>
    <t>Carta de presentación</t>
  </si>
  <si>
    <t>Certificado de existencia y representación legal (Con fecha no anterior a 1 mes a la fecha del cierre)</t>
  </si>
  <si>
    <t>Certificado de autorización para contratar, cuando aplique</t>
  </si>
  <si>
    <t>Registro Único de Proponentes – RUP</t>
  </si>
  <si>
    <t>Certificado de Procuraduría General de la Nación (Con fecha no anterior a 1 mes de la fecha del cierre)</t>
  </si>
  <si>
    <t>Certificado de Contraloría General de la Nación (Con fecha no anterior a 1 mes de la fecha del cierre)</t>
  </si>
  <si>
    <t>Certificado de antecedentes judiciales (Con fecha no anterior a 1 mes de la fecha del cierre)</t>
  </si>
  <si>
    <t>Certificado del Registro Nacional de Medidas Correctivas-RNMC, donde conste que a la persona o representante legal no le han sido impuestas multas por infracción del Código de Policía o, si presenta multas (Con fecha no anterior a 1 mes de la fecha del cierre)</t>
  </si>
  <si>
    <t>Certificado Registro de Deudores Alimentarios Morosos- REDAM (Con fecha no anterior a 30 días calendario 19/08/2025)</t>
  </si>
  <si>
    <t>Certificado de la Consulta de Inhabilidades de la Ley 1918 de 2018 y Decreto 753 de 2019 del representante legal de la empresa (Con fecha no anterior a 1 mes de la fecha del cierre)</t>
  </si>
  <si>
    <t>Certificado de Reciprocidad: Si el proponente es extranjero, podrá aportar el certificado de reciprocidad conforme a lo establecido en el artículo 20 de la Ley 80 de 1993</t>
  </si>
  <si>
    <t>ANEXO N°12 - COMPRA PÚBLICA SOSTENIBLE</t>
  </si>
  <si>
    <t>ANEXO N°13- COMPRA PÚBLICA SOCIALMENTE RESPONSABLE</t>
  </si>
  <si>
    <t>SEGUROS LA EQUIDAD N° AB009138
$3,015,000,000</t>
  </si>
  <si>
    <t>SURA N° 4405570
$3,000,000,000</t>
  </si>
  <si>
    <t>SEGUROS DEL ESTADO N° 14-44-101250832
$2,436,788,445
NO CUMPLE CON EL 10% COMO  VALOR ASEGURADO SOBRE EL VALOR TOTAL DE LA OFERTA</t>
  </si>
  <si>
    <t>REQUISITOS DE PARTICIPACIÓN Y HABILITACIÓN
3.1.1. CAPACIDAD JURÍDICA</t>
  </si>
  <si>
    <t>RESULTADO</t>
  </si>
  <si>
    <t>Requerido</t>
  </si>
  <si>
    <t>Presentado</t>
  </si>
  <si>
    <t>Resultado</t>
  </si>
  <si>
    <t>INTEIA SAS</t>
  </si>
  <si>
    <t>COMPAÑÍA INTERNACIONAL DE INTEGRACIÓN SA</t>
  </si>
  <si>
    <t>TECNOLOGÍAS DE LA INFORMACIÓN Y PAGO INTEGRADO SAS</t>
  </si>
  <si>
    <t>REQUISITOS DE PARTICIPACIÓN Y HABILITACIÓN
3.1.3.CAPACIDAD FINANCIERA Y ORGANIZACIONAL</t>
  </si>
  <si>
    <t>Contrato 1: No se evidencia la ciudad</t>
  </si>
  <si>
    <t>Los oferentes deberán acreditar experiencia general en mínimo uno (1) y máximo tres (3) certificados de contratos en papel membrete ejecutados, terminados o en ejecución</t>
  </si>
  <si>
    <t>Por un valor que sumado sea igual o superior a CINCO MIL (5.000) SMLMV</t>
  </si>
  <si>
    <t>Contrato 3 - En ejecución: No cumple con el porcentaje de ejecución fisica y no tiene la declaración expresa de que el contratista no se encuentra inmerso en procesos sancionatorios, de imposición de multas, medidas de apremio, o cualquier otra situación que evidencie incumplimiento, atraso injustificado o afectación a la correcta ejecución del contrato.</t>
  </si>
  <si>
    <t>NO HABILITADO</t>
  </si>
  <si>
    <t>Contrato 1 - En ejecución: No cumple con el porcentaje de ejecución fisica y no tiene la declaración expresa de que el contratista no se encuentra inmerso en procesos sancionatorios, de imposición de multas, medidas de apremio, o cualquier otra situación que evidencie incumplimiento, atraso injustificado o afectación a la correcta ejecución del contrato.</t>
  </si>
  <si>
    <t>Contrato 1 - El certificado aportado no contiene valor del contrato</t>
  </si>
  <si>
    <t>REQUISITOS DE PARTICIPACIÓN Y HABILITACIÓN
3.1.2.CAPACIDAD TECNICA
3.1.2.1. Experiencia General Habilitante</t>
  </si>
  <si>
    <t>Cuyo objeto y/o alcance y/o actividades estén relacionados con: Suministro, implementación, integracion, operación, soporte y/o mantenimiento de soluciones tecnológicas para sistemas inteligentes</t>
  </si>
  <si>
    <t>En ciudades con una población igual o superior a dos millones (2.000.000) de habitantes. Nota: La población de las ciudades serán tomadas de acuerdo con las cifras oficiales de población disponibles al momento de la ejecución del contrato (censos, proyecciones o estadísticas de la autoridad competente.</t>
  </si>
  <si>
    <t>Contrato</t>
  </si>
  <si>
    <t>Finalidad o misionalidad institucional: La plataforma tecnológica mencionada deberá haberse utilizado para garantizar, soportar o ejecutar la misionalidad institucional de un Centro de Control de Ciudad, siempre que su operación se haya orientado a funciones críticas como: Seguridad ciudadana y convivencia, Movilidad e ITS, Gestión de emergencias y despacho especializado, Supervisión de recursos críticos para la atención y despacho misional del centro de control. Tales como personal, equipos y/o vehículos</t>
  </si>
  <si>
    <t>Observación</t>
  </si>
  <si>
    <t>Alcance del contrato: el contrato tuvo como objeto, alcance y/o actividades, de manera expresa y verificable, la prestación de servicios de soporte especializado, mantenimiento preventivo y correctivo, todos ellos aplicados a una plataforma tecnológica de ciudad, gestionada desde un Centro de Control, siempre que su operación se oriente a actividades como: Gestión integral de seguridad ciudadana, Movilidad y tránsito (ITS, control semafórico, monitoreo de tráfico), Gestión, seguimiento y control de recursos humanos, equipos y/o vehículos en campo, Gestión y despacho de emergencias, Supervisión de servicios públicos o infraestructura urbana crítica.</t>
  </si>
  <si>
    <t>832-911</t>
  </si>
  <si>
    <t>Para efectos de verificación, se entenderá que cumplen este requisito aquellos contratos que incluyan uno o varios de los siguientes elementos, siempre que hagan parte integral de la solución tecnológica implementada: Sistemas de gestión de tránsito (ITS) o plataformas de control de tráfico, Sistemas para la operación de seguridad y convivencia, Soluciones tecnológicas para supervisión de la movilidad en tiempo real, Herramientas de soporte a la operación vial, despacho y control operativo, Integración de dispositivos electrónicos, sensores, cámaras o analítica aplicada a tránsito y movilidad, Plataformas de monitoreo de flujos vehiculares o gestión del transporte público, Soluciones para fortalecimiento de la capacidad operativa de agentes de tránsito, Sistemas tecnológicos que respalden procesos sancionatorios, detección de infracciones o control normativo vehicular, siempre que sean parte del ecosistema tecnológico de movilidad de la ciudad.</t>
  </si>
  <si>
    <t>No aportó diligenciado el ANEXO N° 5 - CERTIFICACIÓN NÚMERO DE 
EMPLEADOS Y TIPO(S) DE RIESGOS DE LA ARL.</t>
  </si>
  <si>
    <t>ÍTEM</t>
  </si>
  <si>
    <t>REQUISITOS DE PARTICIPACIÓN Y HABILITACIÓN
3.1.2.CAPACIDAD TECNICA
3.1.2.2. Experiencia Especifica Habilitante</t>
  </si>
  <si>
    <r>
      <rPr>
        <sz val="11"/>
        <color rgb="FF000000"/>
        <rFont val="Calibri"/>
        <scheme val="minor"/>
      </rPr>
      <t xml:space="preserve">Experiencia General: Acreditar experiencia general no menor de </t>
    </r>
    <r>
      <rPr>
        <sz val="11"/>
        <color rgb="FFFF0000"/>
        <rFont val="Calibri"/>
        <scheme val="minor"/>
      </rPr>
      <t>ocho (8)</t>
    </r>
    <r>
      <rPr>
        <sz val="11"/>
        <color rgb="FF000000"/>
        <rFont val="Calibri"/>
        <scheme val="minor"/>
      </rPr>
      <t xml:space="preserve"> años, contada entre la fecha de expedición de la matrícula profesional y la fecha de presentación de ofertas del presente proceso.</t>
    </r>
    <r>
      <rPr>
        <sz val="11"/>
        <color theme="1"/>
        <rFont val="Calibri"/>
        <family val="2"/>
        <scheme val="minor"/>
      </rPr>
      <t xml:space="preserve"> Para efectos de acreditación de la experiencia general se deberá aportar copia de la tarjeta profesional y del certificado de vigencia de la matricula profesional.</t>
    </r>
  </si>
  <si>
    <t>FOLIO FÍSICO
N°</t>
  </si>
  <si>
    <t>Aportado</t>
  </si>
  <si>
    <t>REQUISITOS DE PARTICIPACIÓN Y HABILITACIÓN
3.1.2.CAPACIDAD TECNICA
3.1.2.5. Trayectoria</t>
  </si>
  <si>
    <t>REQUISITOS DE PARTICIPACIÓN Y HABILITACIÓN
3.1.2.CAPACIDAD TECNICA
3.1.2.4. Personal mínimo requerido</t>
  </si>
  <si>
    <t>Años</t>
  </si>
  <si>
    <t>REQUISITOS DE PARTICIPACIÓN Y HABILITACIÓN
3.1.2.CAPACIDAD TECNICA
3.1.2.6. Cumplimiento compra publica innovadora, sostenible y socialmente 
responsable</t>
  </si>
  <si>
    <t>FRISSON TECNOLOGIES S.A.S</t>
  </si>
  <si>
    <t>VERYTEL S.A.</t>
  </si>
  <si>
    <t>VERIFICACIÓN Y EVALUACIÓN DE LAS PROPUESTAS</t>
  </si>
  <si>
    <t>FÁBRICA</t>
  </si>
  <si>
    <t>4.2.1. Factor técnico – 550 puntos
Respaldo NENA / EENA / APCO – 50 puntos</t>
  </si>
  <si>
    <t>El oferente deberá aportar una comunicación oficial, expedida en papel membrete original por alguna de las siguientes asociaciones internacionales: National Emergency Number Association – NENA ((Internacional), European Emergency Number Association – EENA (Europa), o Association of Public-Safety Communications Officials – APCO (Internacional).</t>
  </si>
  <si>
    <t>4.2.1. Factor técnico – 550 puntos
Certificaciones de fabrica – 150 puntos
ANEXO Nº 17 - CERTIFICACIONES DE FABRICA</t>
  </si>
  <si>
    <t>4.2.1. Factor técnico – 550 puntos
Certificaciones de experiencia – 350 puntos
ANEXO N° 18 - CERTIFICACIÓN CAPACIDAD 
TÉCNICA</t>
  </si>
  <si>
    <t>CAPACIDAD TÉCNICA</t>
  </si>
  <si>
    <t>El contrato aportado es de suministro e implementación de infraestructura fisica no de protocolos de operación.</t>
  </si>
  <si>
    <t>El contrato aportado es el mismo aportado para el requisito habilitante y no es valido de acuerdo con el pliego de condiciones y sus adendas.
Adicionalmente el 2do contrato aportado si bien permite evidenciar la operación de mesa de ayuda para la cual se requieren protocolos no se puede evidenciar que sea en un centro de control.</t>
  </si>
  <si>
    <t>El contrato aportado es el mismo aportado para el requisito habilitante y no es valido de acuerdo con el pliego de condiciones y sus adendas.</t>
  </si>
  <si>
    <t xml:space="preserve">El certificado aportado no permite verificar la cantidad de registros que el factor determinante para el otorgamiento de puntaje </t>
  </si>
  <si>
    <t>Valor</t>
  </si>
  <si>
    <t xml:space="preserve">4.2.2.	Factor Económico (Precio) – 338 puntos
Menor Valor
ANEXO N° 19 -  PRECIOS Y CANTIDADES </t>
  </si>
  <si>
    <t>Oferta económica</t>
  </si>
  <si>
    <t>Ítem</t>
  </si>
  <si>
    <t>Puntaje</t>
  </si>
  <si>
    <t>4.2.3.</t>
  </si>
  <si>
    <t>4.2.4.</t>
  </si>
  <si>
    <t>4.2.5.</t>
  </si>
  <si>
    <t>CRITERIO</t>
  </si>
  <si>
    <t>APORTO</t>
  </si>
  <si>
    <t>195 - 200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</si>
</sst>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0.00\ ;&quot; (&quot;#,##0.00\);&quot; -&quot;#\ ;@\ "/>
    <numFmt numFmtId="165" formatCode="0.0"/>
    <numFmt numFmtId="166" formatCode="_-&quot;$&quot;\ * #,##0_-;\-&quot;$&quot;\ * #,##0_-;_-&quot;$&quot;\ * &quot;-&quot;??_-;_-@_-"/>
    <numFmt numFmtId="167" formatCode="_-[$$-240A]\ * #,##0.00_-;\-[$$-240A]\ * #,##0.00_-;_-[$$-240A]\ * &quot;-&quot;??_-;_-@_-"/>
    <numFmt numFmtId="168" formatCode="&quot;$&quot;\ #,##0"/>
  </numFmts>
  <fonts count="27" x14ac:knownFonts="1">
    <font>
      <sz val="11"/>
      <color theme="1"/>
      <name val="Calibri"/>
      <family val="2"/>
      <scheme val="minor"/>
    </font>
    <font>
      <b/>
      <sz val="11"/>
      <color theme="1"/>
      <name val="Calibri"/>
      <family val="2"/>
      <scheme val="minor"/>
    </font>
    <font>
      <sz val="11"/>
      <color theme="1"/>
      <name val="Calibri"/>
      <family val="2"/>
      <scheme val="minor"/>
    </font>
    <font>
      <sz val="11"/>
      <color indexed="9"/>
      <name val="Calibri"/>
      <family val="2"/>
    </font>
    <font>
      <sz val="11"/>
      <color indexed="8"/>
      <name val="Calibri"/>
      <family val="2"/>
    </font>
    <font>
      <sz val="10"/>
      <name val="Arial"/>
      <family val="2"/>
    </font>
    <font>
      <b/>
      <sz val="11"/>
      <name val="Calibri"/>
      <family val="2"/>
      <scheme val="minor"/>
    </font>
    <font>
      <sz val="7"/>
      <color theme="1"/>
      <name val="Calibri"/>
      <family val="2"/>
      <scheme val="minor"/>
    </font>
    <font>
      <sz val="11"/>
      <color theme="1"/>
      <name val="Calibri"/>
      <family val="2"/>
    </font>
    <font>
      <b/>
      <sz val="12"/>
      <color rgb="FF000000"/>
      <name val="Calibri"/>
      <family val="2"/>
    </font>
    <font>
      <b/>
      <sz val="11"/>
      <color rgb="FF000000"/>
      <name val="Calibri"/>
      <family val="2"/>
    </font>
    <font>
      <sz val="11"/>
      <color rgb="FF000000"/>
      <name val="Calibri"/>
      <family val="2"/>
    </font>
    <font>
      <sz val="9"/>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1"/>
      <color rgb="FFFF0000"/>
      <name val="Calibri"/>
      <scheme val="minor"/>
    </font>
    <font>
      <sz val="11"/>
      <color rgb="FF000000"/>
      <name val="Calibri"/>
    </font>
    <font>
      <sz val="11"/>
      <color rgb="FFFF0000"/>
      <name val="Calibri"/>
    </font>
    <font>
      <sz val="11"/>
      <color rgb="FF000000"/>
      <name val="Calibri"/>
      <scheme val="minor"/>
    </font>
    <font>
      <sz val="11"/>
      <name val="Calibri"/>
      <family val="2"/>
      <scheme val="minor"/>
    </font>
    <font>
      <sz val="10"/>
      <name val="Calibri"/>
      <family val="2"/>
      <scheme val="minor"/>
    </font>
    <font>
      <sz val="10"/>
      <name val="Calibri"/>
      <family val="2"/>
    </font>
    <font>
      <b/>
      <sz val="11"/>
      <color rgb="FF000000"/>
      <name val="Calibri"/>
      <family val="2"/>
      <scheme val="minor"/>
    </font>
    <font>
      <sz val="11"/>
      <color rgb="FF000000"/>
      <name val="Calibri"/>
      <family val="2"/>
      <scheme val="minor"/>
    </font>
    <font>
      <sz val="11"/>
      <color rgb="FF000000"/>
      <name val="Century Gothic"/>
      <family val="2"/>
    </font>
    <font>
      <sz val="9"/>
      <name val="Calibri"/>
      <family val="2"/>
      <scheme val="minor"/>
    </font>
  </fonts>
  <fills count="7">
    <fill>
      <patternFill patternType="none"/>
    </fill>
    <fill>
      <patternFill patternType="gray125"/>
    </fill>
    <fill>
      <patternFill patternType="solid">
        <fgColor indexed="54"/>
        <bgColor indexed="48"/>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7">
    <xf numFmtId="0" fontId="0" fillId="0" borderId="0"/>
    <xf numFmtId="0" fontId="3" fillId="2" borderId="0" applyNumberFormat="0" applyBorder="0" applyAlignment="0" applyProtection="0"/>
    <xf numFmtId="0" fontId="4" fillId="0" borderId="0"/>
    <xf numFmtId="0" fontId="5" fillId="0" borderId="0"/>
    <xf numFmtId="164" fontId="4" fillId="0" borderId="0"/>
    <xf numFmtId="44" fontId="2" fillId="0" borderId="0" applyFont="0" applyFill="0" applyBorder="0" applyAlignment="0" applyProtection="0"/>
    <xf numFmtId="0" fontId="8" fillId="0" borderId="0"/>
  </cellStyleXfs>
  <cellXfs count="106">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0" fillId="0" borderId="0" xfId="0" applyAlignment="1">
      <alignment wrapText="1"/>
    </xf>
    <xf numFmtId="0" fontId="11" fillId="0" borderId="1" xfId="0" applyFont="1" applyBorder="1" applyAlignment="1">
      <alignment vertical="center" wrapText="1"/>
    </xf>
    <xf numFmtId="0" fontId="0" fillId="0" borderId="1" xfId="0" applyBorder="1" applyAlignment="1">
      <alignment horizontal="center" wrapText="1"/>
    </xf>
    <xf numFmtId="0" fontId="1" fillId="0" borderId="0" xfId="0" applyFont="1" applyAlignment="1">
      <alignment horizontal="center"/>
    </xf>
    <xf numFmtId="1" fontId="0" fillId="0" borderId="1" xfId="0" applyNumberFormat="1" applyBorder="1" applyAlignment="1">
      <alignment horizontal="center" vertical="center"/>
    </xf>
    <xf numFmtId="0" fontId="1" fillId="0" borderId="1" xfId="0" applyFont="1" applyBorder="1" applyAlignment="1">
      <alignment wrapText="1"/>
    </xf>
    <xf numFmtId="0" fontId="0" fillId="0" borderId="1" xfId="0" applyBorder="1" applyAlignment="1">
      <alignment horizontal="center" vertical="center" wrapText="1"/>
    </xf>
    <xf numFmtId="0" fontId="17" fillId="0" borderId="1" xfId="0" applyFont="1" applyBorder="1" applyAlignment="1">
      <alignment vertical="center" wrapText="1"/>
    </xf>
    <xf numFmtId="1" fontId="1" fillId="0" borderId="1" xfId="0" applyNumberFormat="1" applyFont="1" applyBorder="1" applyAlignment="1">
      <alignment horizontal="center" vertical="center"/>
    </xf>
    <xf numFmtId="0" fontId="0" fillId="0" borderId="0" xfId="0" applyAlignment="1">
      <alignment horizontal="center" wrapText="1"/>
    </xf>
    <xf numFmtId="0" fontId="1" fillId="4" borderId="1" xfId="0" applyFont="1" applyFill="1" applyBorder="1" applyAlignment="1">
      <alignment horizontal="center" vertical="center" wrapText="1"/>
    </xf>
    <xf numFmtId="167" fontId="0" fillId="0" borderId="0" xfId="0" applyNumberFormat="1" applyAlignment="1">
      <alignment horizontal="center" wrapText="1"/>
    </xf>
    <xf numFmtId="0" fontId="20" fillId="0" borderId="1" xfId="0" applyFont="1" applyBorder="1" applyAlignment="1">
      <alignment horizontal="center" wrapText="1"/>
    </xf>
    <xf numFmtId="165" fontId="0" fillId="0" borderId="1" xfId="0" applyNumberFormat="1" applyBorder="1" applyAlignment="1">
      <alignment horizontal="center" wrapText="1"/>
    </xf>
    <xf numFmtId="168" fontId="20" fillId="0" borderId="1" xfId="0" applyNumberFormat="1" applyFont="1" applyBorder="1" applyAlignment="1">
      <alignment horizontal="center" wrapText="1"/>
    </xf>
    <xf numFmtId="168" fontId="0" fillId="0" borderId="1" xfId="0" applyNumberFormat="1" applyBorder="1" applyAlignment="1">
      <alignment horizontal="center" wrapText="1"/>
    </xf>
    <xf numFmtId="0" fontId="1" fillId="4" borderId="1" xfId="0" applyFont="1" applyFill="1" applyBorder="1" applyAlignment="1">
      <alignment horizontal="center" wrapText="1"/>
    </xf>
    <xf numFmtId="0" fontId="0" fillId="4" borderId="1" xfId="0" applyFill="1" applyBorder="1" applyAlignment="1">
      <alignment horizont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6"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10" fillId="4" borderId="1" xfId="0" applyFont="1" applyFill="1" applyBorder="1" applyAlignment="1">
      <alignment vertical="center"/>
    </xf>
    <xf numFmtId="0" fontId="15" fillId="4" borderId="4" xfId="0" applyFont="1" applyFill="1" applyBorder="1" applyAlignment="1">
      <alignment horizontal="center" vertical="center" wrapText="1"/>
    </xf>
    <xf numFmtId="0" fontId="1" fillId="4" borderId="1" xfId="0" applyFont="1" applyFill="1" applyBorder="1" applyAlignment="1">
      <alignment horizontal="center" vertical="center"/>
    </xf>
    <xf numFmtId="49" fontId="20" fillId="0" borderId="1" xfId="0" applyNumberFormat="1" applyFont="1" applyBorder="1" applyAlignment="1">
      <alignment horizontal="center" vertical="center" wrapText="1"/>
    </xf>
    <xf numFmtId="0" fontId="21"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1"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20" fillId="0" borderId="1" xfId="0" applyFont="1" applyBorder="1" applyAlignment="1">
      <alignment horizontal="center" vertical="center"/>
    </xf>
    <xf numFmtId="0" fontId="1" fillId="4" borderId="5"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wrapText="1"/>
    </xf>
    <xf numFmtId="0" fontId="1" fillId="6" borderId="1" xfId="0" applyFont="1" applyFill="1" applyBorder="1" applyAlignment="1">
      <alignment horizontal="center" vertical="center" wrapText="1"/>
    </xf>
    <xf numFmtId="0" fontId="0" fillId="4" borderId="1" xfId="0" applyFill="1" applyBorder="1" applyAlignment="1">
      <alignment vertical="center" wrapText="1"/>
    </xf>
    <xf numFmtId="49" fontId="0" fillId="0" borderId="1" xfId="0" applyNumberFormat="1" applyBorder="1" applyAlignment="1">
      <alignment horizontal="center" vertical="center" wrapText="1"/>
    </xf>
    <xf numFmtId="0" fontId="14" fillId="0" borderId="1" xfId="0" applyFont="1" applyBorder="1" applyAlignment="1">
      <alignment horizontal="center" vertical="center" wrapText="1"/>
    </xf>
    <xf numFmtId="0" fontId="24" fillId="0" borderId="1" xfId="0" applyFont="1" applyBorder="1" applyAlignment="1">
      <alignment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vertical="center" wrapText="1"/>
    </xf>
    <xf numFmtId="0" fontId="0" fillId="0" borderId="1" xfId="0" applyBorder="1" applyAlignment="1">
      <alignment horizontal="left" vertical="center" wrapText="1"/>
    </xf>
    <xf numFmtId="166" fontId="0" fillId="0" borderId="1" xfId="5" applyNumberFormat="1" applyFont="1" applyBorder="1" applyAlignment="1">
      <alignment horizontal="center"/>
    </xf>
    <xf numFmtId="1" fontId="1" fillId="4" borderId="1" xfId="5" applyNumberFormat="1" applyFont="1" applyFill="1" applyBorder="1" applyAlignment="1">
      <alignment horizontal="center" vertical="center"/>
    </xf>
    <xf numFmtId="0" fontId="11" fillId="0" borderId="1" xfId="0" applyFont="1" applyBorder="1" applyAlignment="1">
      <alignment horizontal="center" vertical="center"/>
    </xf>
    <xf numFmtId="0" fontId="25" fillId="0" borderId="1" xfId="0" applyFont="1" applyBorder="1" applyAlignment="1">
      <alignment vertical="center" wrapText="1"/>
    </xf>
    <xf numFmtId="0" fontId="25" fillId="0" borderId="1" xfId="0" applyFont="1" applyBorder="1" applyAlignment="1">
      <alignment horizontal="center" vertical="center" wrapText="1"/>
    </xf>
    <xf numFmtId="0" fontId="1" fillId="4" borderId="1" xfId="0" applyFont="1" applyFill="1" applyBorder="1" applyAlignment="1">
      <alignment horizontal="center"/>
    </xf>
    <xf numFmtId="0" fontId="26" fillId="0" borderId="1" xfId="0" applyFont="1" applyBorder="1" applyAlignment="1">
      <alignment horizontal="center" vertical="center" wrapText="1"/>
    </xf>
    <xf numFmtId="0" fontId="6" fillId="4" borderId="1" xfId="0" applyFont="1" applyFill="1" applyBorder="1" applyAlignment="1">
      <alignment horizontal="center"/>
    </xf>
    <xf numFmtId="0" fontId="6" fillId="4" borderId="1" xfId="0" applyFont="1" applyFill="1" applyBorder="1" applyAlignment="1">
      <alignment horizontal="center" wrapText="1"/>
    </xf>
    <xf numFmtId="0" fontId="0" fillId="4" borderId="1" xfId="0" applyFill="1" applyBorder="1" applyAlignment="1">
      <alignment wrapText="1"/>
    </xf>
    <xf numFmtId="0" fontId="6" fillId="4"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 fillId="4" borderId="5"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0" xfId="0" applyFont="1" applyFill="1" applyAlignment="1">
      <alignment horizontal="center" vertical="center" wrapText="1"/>
    </xf>
    <xf numFmtId="0" fontId="1" fillId="4" borderId="9" xfId="0" applyFont="1" applyFill="1" applyBorder="1" applyAlignment="1">
      <alignment horizontal="center" vertical="center"/>
    </xf>
    <xf numFmtId="0" fontId="15" fillId="4" borderId="6"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9"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4" borderId="5" xfId="0" applyFont="1" applyFill="1" applyBorder="1" applyAlignment="1">
      <alignment horizontal="center" vertical="center"/>
    </xf>
    <xf numFmtId="0" fontId="9" fillId="4" borderId="4"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5"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7" xfId="0" applyFont="1" applyFill="1" applyBorder="1" applyAlignment="1">
      <alignment horizontal="center"/>
    </xf>
    <xf numFmtId="0" fontId="1" fillId="4" borderId="2" xfId="0" applyFont="1" applyFill="1" applyBorder="1" applyAlignment="1">
      <alignment horizontal="center" wrapText="1"/>
    </xf>
    <xf numFmtId="0" fontId="1" fillId="4" borderId="8" xfId="0" applyFont="1" applyFill="1" applyBorder="1" applyAlignment="1">
      <alignment horizont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Border="1" applyAlignment="1">
      <alignment horizontal="center" wrapText="1"/>
    </xf>
    <xf numFmtId="0" fontId="1" fillId="4" borderId="3"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8" xfId="0" applyFill="1" applyBorder="1" applyAlignment="1">
      <alignment horizontal="center" vertical="center" wrapText="1"/>
    </xf>
    <xf numFmtId="0" fontId="12" fillId="0" borderId="5" xfId="0" applyFont="1" applyBorder="1" applyAlignment="1">
      <alignment vertical="center" wrapText="1"/>
    </xf>
    <xf numFmtId="0" fontId="12" fillId="0" borderId="7" xfId="0" applyFont="1" applyBorder="1" applyAlignment="1">
      <alignment vertical="center" wrapText="1"/>
    </xf>
    <xf numFmtId="0" fontId="12" fillId="0" borderId="4" xfId="0" applyFont="1" applyBorder="1" applyAlignment="1">
      <alignment vertical="center" wrapText="1"/>
    </xf>
    <xf numFmtId="0" fontId="1" fillId="4" borderId="1" xfId="0" applyFont="1" applyFill="1" applyBorder="1" applyAlignment="1">
      <alignment horizontal="center"/>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cellXfs>
  <cellStyles count="7">
    <cellStyle name="Excel Built-in Normal" xfId="2" xr:uid="{00000000-0005-0000-0000-000000000000}"/>
    <cellStyle name="Excel_BuiltIn_Énfasis4 1" xfId="1" xr:uid="{00000000-0005-0000-0000-000001000000}"/>
    <cellStyle name="Millares 2" xfId="4" xr:uid="{00000000-0005-0000-0000-000002000000}"/>
    <cellStyle name="Moneda" xfId="5" builtinId="4"/>
    <cellStyle name="Normal" xfId="0" builtinId="0"/>
    <cellStyle name="Normal 2" xfId="3" xr:uid="{00000000-0005-0000-0000-000004000000}"/>
    <cellStyle name="Normal 2 2" xfId="6" xr:uid="{5427BC02-21ED-412E-B23E-1994DABF1425}"/>
  </cellStyles>
  <dxfs count="2">
    <dxf>
      <fill>
        <patternFill>
          <bgColor rgb="FF92D050"/>
        </patternFill>
      </fill>
    </dxf>
    <dxf>
      <fill>
        <patternFill>
          <bgColor rgb="FF92D05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9B018-B5F1-44AD-91BF-0E6A5D84AA6F}">
  <sheetPr>
    <tabColor rgb="FF92D050"/>
  </sheetPr>
  <dimension ref="A1:S28"/>
  <sheetViews>
    <sheetView tabSelected="1" zoomScale="85" zoomScaleNormal="85" workbookViewId="0">
      <pane xSplit="2" ySplit="5" topLeftCell="C6" activePane="bottomRight" state="frozen"/>
      <selection sqref="A1:H1"/>
      <selection pane="topRight" sqref="A1:H1"/>
      <selection pane="bottomLeft" sqref="A1:H1"/>
      <selection pane="bottomRight" sqref="A1:XFD1048576"/>
    </sheetView>
  </sheetViews>
  <sheetFormatPr baseColWidth="10" defaultColWidth="9.140625" defaultRowHeight="15" x14ac:dyDescent="0.25"/>
  <cols>
    <col min="1" max="1" width="13.5703125" style="6" customWidth="1"/>
    <col min="2" max="2" width="81.28515625" style="6" customWidth="1"/>
    <col min="3" max="4" width="15.7109375" style="6" customWidth="1"/>
    <col min="5" max="5" width="30.7109375" style="6" customWidth="1"/>
    <col min="6" max="6" width="11.42578125" style="6" customWidth="1"/>
    <col min="7" max="8" width="15.7109375" style="6" customWidth="1"/>
    <col min="9" max="9" width="30.7109375" style="6" customWidth="1"/>
    <col min="10" max="10" width="11.42578125" style="6" customWidth="1"/>
    <col min="11" max="12" width="15.7109375" style="6" customWidth="1"/>
    <col min="13" max="13" width="10.7109375" style="6" customWidth="1"/>
    <col min="14" max="14" width="30.7109375" style="6" customWidth="1"/>
    <col min="15" max="15" width="11.42578125" style="6" customWidth="1"/>
    <col min="16" max="17" width="15.7109375" style="6" customWidth="1"/>
    <col min="18" max="18" width="30.7109375" style="6" customWidth="1"/>
    <col min="19" max="19" width="11.42578125" style="6" customWidth="1"/>
    <col min="20" max="16384" width="9.140625" style="6"/>
  </cols>
  <sheetData>
    <row r="1" spans="1:19" ht="30" customHeight="1" x14ac:dyDescent="0.25">
      <c r="A1" s="69" t="s">
        <v>5</v>
      </c>
      <c r="B1" s="69"/>
      <c r="C1" s="69" t="s">
        <v>259</v>
      </c>
      <c r="D1" s="69"/>
      <c r="E1" s="69"/>
      <c r="F1" s="69"/>
      <c r="G1" s="69"/>
      <c r="H1" s="69"/>
      <c r="I1" s="69"/>
      <c r="J1" s="69"/>
      <c r="K1" s="69"/>
      <c r="L1" s="69"/>
      <c r="M1" s="69"/>
      <c r="N1" s="69"/>
      <c r="O1" s="69"/>
      <c r="P1" s="69"/>
      <c r="Q1" s="69"/>
      <c r="R1" s="69"/>
      <c r="S1" s="69"/>
    </row>
    <row r="2" spans="1:19" x14ac:dyDescent="0.25">
      <c r="A2" s="69"/>
      <c r="B2" s="69"/>
      <c r="C2" s="69" t="s">
        <v>6</v>
      </c>
      <c r="D2" s="69"/>
      <c r="E2" s="69"/>
      <c r="F2" s="69"/>
      <c r="G2" s="69" t="s">
        <v>7</v>
      </c>
      <c r="H2" s="69"/>
      <c r="I2" s="69"/>
      <c r="J2" s="69"/>
      <c r="K2" s="69" t="s">
        <v>8</v>
      </c>
      <c r="L2" s="69"/>
      <c r="M2" s="69"/>
      <c r="N2" s="69"/>
      <c r="O2" s="69"/>
      <c r="P2" s="69" t="s">
        <v>9</v>
      </c>
      <c r="Q2" s="69"/>
      <c r="R2" s="69"/>
      <c r="S2" s="69"/>
    </row>
    <row r="3" spans="1:19" ht="45" customHeight="1" x14ac:dyDescent="0.25">
      <c r="A3" s="69" t="s">
        <v>277</v>
      </c>
      <c r="B3" s="69"/>
      <c r="C3" s="69" t="s">
        <v>10</v>
      </c>
      <c r="D3" s="69"/>
      <c r="E3" s="69" t="s">
        <v>11</v>
      </c>
      <c r="F3" s="69" t="s">
        <v>12</v>
      </c>
      <c r="G3" s="69" t="s">
        <v>13</v>
      </c>
      <c r="H3" s="69"/>
      <c r="I3" s="69" t="s">
        <v>11</v>
      </c>
      <c r="J3" s="69" t="s">
        <v>12</v>
      </c>
      <c r="K3" s="69" t="s">
        <v>14</v>
      </c>
      <c r="L3" s="69"/>
      <c r="M3" s="69"/>
      <c r="N3" s="69" t="s">
        <v>11</v>
      </c>
      <c r="O3" s="69" t="s">
        <v>12</v>
      </c>
      <c r="P3" s="69" t="s">
        <v>15</v>
      </c>
      <c r="Q3" s="69"/>
      <c r="R3" s="69" t="s">
        <v>11</v>
      </c>
      <c r="S3" s="69" t="s">
        <v>12</v>
      </c>
    </row>
    <row r="4" spans="1:19" ht="60" x14ac:dyDescent="0.25">
      <c r="A4" s="69"/>
      <c r="B4" s="69"/>
      <c r="C4" s="33" t="s">
        <v>16</v>
      </c>
      <c r="D4" s="69" t="s">
        <v>306</v>
      </c>
      <c r="E4" s="69"/>
      <c r="F4" s="69"/>
      <c r="G4" s="33" t="s">
        <v>18</v>
      </c>
      <c r="H4" s="69" t="s">
        <v>306</v>
      </c>
      <c r="I4" s="69"/>
      <c r="J4" s="69"/>
      <c r="K4" s="33" t="s">
        <v>20</v>
      </c>
      <c r="L4" s="33" t="s">
        <v>21</v>
      </c>
      <c r="M4" s="69" t="s">
        <v>17</v>
      </c>
      <c r="N4" s="69"/>
      <c r="O4" s="69"/>
      <c r="P4" s="33" t="s">
        <v>22</v>
      </c>
      <c r="Q4" s="69" t="s">
        <v>17</v>
      </c>
      <c r="R4" s="69"/>
      <c r="S4" s="69"/>
    </row>
    <row r="5" spans="1:19" ht="30" x14ac:dyDescent="0.25">
      <c r="A5" s="33" t="s">
        <v>23</v>
      </c>
      <c r="B5" s="33" t="s">
        <v>24</v>
      </c>
      <c r="C5" s="33" t="s">
        <v>25</v>
      </c>
      <c r="D5" s="69"/>
      <c r="E5" s="69"/>
      <c r="F5" s="69"/>
      <c r="G5" s="33" t="s">
        <v>25</v>
      </c>
      <c r="H5" s="69"/>
      <c r="I5" s="69"/>
      <c r="J5" s="69"/>
      <c r="K5" s="33" t="s">
        <v>25</v>
      </c>
      <c r="L5" s="33" t="s">
        <v>25</v>
      </c>
      <c r="M5" s="69"/>
      <c r="N5" s="69"/>
      <c r="O5" s="69"/>
      <c r="P5" s="33" t="s">
        <v>25</v>
      </c>
      <c r="Q5" s="69"/>
      <c r="R5" s="69"/>
      <c r="S5" s="69"/>
    </row>
    <row r="6" spans="1:19" x14ac:dyDescent="0.25">
      <c r="A6" s="28" t="s">
        <v>260</v>
      </c>
      <c r="B6" s="29" t="s">
        <v>261</v>
      </c>
      <c r="C6" s="28" t="s">
        <v>26</v>
      </c>
      <c r="D6" s="39" t="s">
        <v>27</v>
      </c>
      <c r="E6" s="40"/>
      <c r="F6" s="41" t="s">
        <v>28</v>
      </c>
      <c r="G6" s="28" t="s">
        <v>26</v>
      </c>
      <c r="H6" s="28" t="s">
        <v>29</v>
      </c>
      <c r="I6" s="40"/>
      <c r="J6" s="41" t="s">
        <v>28</v>
      </c>
      <c r="K6" s="70" t="s">
        <v>26</v>
      </c>
      <c r="L6" s="70"/>
      <c r="M6" s="39" t="s">
        <v>30</v>
      </c>
      <c r="N6" s="40"/>
      <c r="O6" s="41" t="s">
        <v>28</v>
      </c>
      <c r="P6" s="28" t="s">
        <v>26</v>
      </c>
      <c r="Q6" s="39" t="s">
        <v>31</v>
      </c>
      <c r="R6" s="40"/>
      <c r="S6" s="41" t="s">
        <v>28</v>
      </c>
    </row>
    <row r="7" spans="1:19" x14ac:dyDescent="0.25">
      <c r="A7" s="28" t="s">
        <v>254</v>
      </c>
      <c r="B7" s="29" t="s">
        <v>32</v>
      </c>
      <c r="C7" s="28" t="s">
        <v>26</v>
      </c>
      <c r="D7" s="39" t="s">
        <v>33</v>
      </c>
      <c r="E7" s="42"/>
      <c r="F7" s="41" t="s">
        <v>28</v>
      </c>
      <c r="G7" s="28" t="s">
        <v>26</v>
      </c>
      <c r="H7" s="28" t="s">
        <v>34</v>
      </c>
      <c r="I7" s="42"/>
      <c r="J7" s="41" t="s">
        <v>28</v>
      </c>
      <c r="K7" s="28" t="s">
        <v>26</v>
      </c>
      <c r="L7" s="28" t="s">
        <v>26</v>
      </c>
      <c r="M7" s="39" t="s">
        <v>35</v>
      </c>
      <c r="N7" s="42"/>
      <c r="O7" s="41" t="s">
        <v>28</v>
      </c>
      <c r="P7" s="28" t="s">
        <v>26</v>
      </c>
      <c r="Q7" s="39" t="s">
        <v>36</v>
      </c>
      <c r="R7" s="42"/>
      <c r="S7" s="41" t="s">
        <v>28</v>
      </c>
    </row>
    <row r="8" spans="1:19" ht="30" x14ac:dyDescent="0.25">
      <c r="A8" s="70" t="s">
        <v>255</v>
      </c>
      <c r="B8" s="29" t="s">
        <v>262</v>
      </c>
      <c r="C8" s="28" t="s">
        <v>26</v>
      </c>
      <c r="D8" s="39" t="s">
        <v>37</v>
      </c>
      <c r="E8" s="43" t="s">
        <v>38</v>
      </c>
      <c r="F8" s="41" t="s">
        <v>28</v>
      </c>
      <c r="G8" s="28" t="s">
        <v>26</v>
      </c>
      <c r="H8" s="28" t="s">
        <v>39</v>
      </c>
      <c r="I8" s="43" t="s">
        <v>40</v>
      </c>
      <c r="J8" s="41" t="s">
        <v>28</v>
      </c>
      <c r="K8" s="28" t="s">
        <v>26</v>
      </c>
      <c r="L8" s="28" t="s">
        <v>26</v>
      </c>
      <c r="M8" s="39" t="s">
        <v>41</v>
      </c>
      <c r="N8" s="43"/>
      <c r="O8" s="41" t="s">
        <v>28</v>
      </c>
      <c r="P8" s="28" t="s">
        <v>26</v>
      </c>
      <c r="Q8" s="39" t="s">
        <v>42</v>
      </c>
      <c r="R8" s="43" t="s">
        <v>43</v>
      </c>
      <c r="S8" s="41" t="s">
        <v>28</v>
      </c>
    </row>
    <row r="9" spans="1:19" x14ac:dyDescent="0.25">
      <c r="A9" s="70"/>
      <c r="B9" s="29" t="s">
        <v>263</v>
      </c>
      <c r="C9" s="28" t="s">
        <v>26</v>
      </c>
      <c r="D9" s="28" t="s">
        <v>44</v>
      </c>
      <c r="E9" s="44">
        <v>45993</v>
      </c>
      <c r="F9" s="41" t="s">
        <v>45</v>
      </c>
      <c r="G9" s="28" t="s">
        <v>26</v>
      </c>
      <c r="H9" s="28" t="s">
        <v>46</v>
      </c>
      <c r="I9" s="44">
        <v>45987</v>
      </c>
      <c r="J9" s="41" t="s">
        <v>28</v>
      </c>
      <c r="K9" s="28" t="s">
        <v>47</v>
      </c>
      <c r="L9" s="28" t="s">
        <v>45</v>
      </c>
      <c r="M9" s="28" t="s">
        <v>45</v>
      </c>
      <c r="N9" s="42" t="s">
        <v>45</v>
      </c>
      <c r="O9" s="41" t="s">
        <v>45</v>
      </c>
      <c r="P9" s="28" t="s">
        <v>47</v>
      </c>
      <c r="Q9" s="28" t="s">
        <v>45</v>
      </c>
      <c r="R9" s="42" t="s">
        <v>45</v>
      </c>
      <c r="S9" s="41" t="s">
        <v>28</v>
      </c>
    </row>
    <row r="10" spans="1:19" x14ac:dyDescent="0.25">
      <c r="A10" s="70"/>
      <c r="B10" s="29" t="s">
        <v>125</v>
      </c>
      <c r="C10" s="28" t="s">
        <v>47</v>
      </c>
      <c r="D10" s="39" t="s">
        <v>45</v>
      </c>
      <c r="E10" s="42" t="s">
        <v>45</v>
      </c>
      <c r="F10" s="41" t="s">
        <v>45</v>
      </c>
      <c r="G10" s="28" t="s">
        <v>47</v>
      </c>
      <c r="H10" s="28" t="s">
        <v>45</v>
      </c>
      <c r="I10" s="42" t="s">
        <v>45</v>
      </c>
      <c r="J10" s="41" t="s">
        <v>28</v>
      </c>
      <c r="K10" s="70" t="s">
        <v>26</v>
      </c>
      <c r="L10" s="70"/>
      <c r="M10" s="39" t="s">
        <v>126</v>
      </c>
      <c r="N10" s="42"/>
      <c r="O10" s="41" t="s">
        <v>28</v>
      </c>
      <c r="P10" s="28" t="s">
        <v>47</v>
      </c>
      <c r="Q10" s="39" t="s">
        <v>45</v>
      </c>
      <c r="R10" s="42" t="s">
        <v>45</v>
      </c>
      <c r="S10" s="41" t="s">
        <v>28</v>
      </c>
    </row>
    <row r="11" spans="1:19" x14ac:dyDescent="0.25">
      <c r="A11" s="28" t="s">
        <v>256</v>
      </c>
      <c r="B11" s="29" t="s">
        <v>48</v>
      </c>
      <c r="C11" s="28" t="s">
        <v>26</v>
      </c>
      <c r="D11" s="28" t="s">
        <v>49</v>
      </c>
      <c r="E11" s="42"/>
      <c r="F11" s="41" t="s">
        <v>28</v>
      </c>
      <c r="G11" s="28" t="s">
        <v>26</v>
      </c>
      <c r="H11" s="28" t="s">
        <v>50</v>
      </c>
      <c r="I11" s="42"/>
      <c r="J11" s="41" t="s">
        <v>28</v>
      </c>
      <c r="K11" s="28" t="s">
        <v>26</v>
      </c>
      <c r="L11" s="28" t="s">
        <v>26</v>
      </c>
      <c r="M11" s="28" t="s">
        <v>51</v>
      </c>
      <c r="N11" s="42"/>
      <c r="O11" s="41" t="s">
        <v>28</v>
      </c>
      <c r="P11" s="28" t="s">
        <v>26</v>
      </c>
      <c r="Q11" s="28" t="s">
        <v>52</v>
      </c>
      <c r="R11" s="42"/>
      <c r="S11" s="41" t="s">
        <v>28</v>
      </c>
    </row>
    <row r="12" spans="1:19" ht="51" x14ac:dyDescent="0.25">
      <c r="A12" s="28" t="s">
        <v>257</v>
      </c>
      <c r="B12" s="29" t="s">
        <v>53</v>
      </c>
      <c r="C12" s="28" t="s">
        <v>26</v>
      </c>
      <c r="D12" s="28" t="s">
        <v>54</v>
      </c>
      <c r="E12" s="42" t="s">
        <v>55</v>
      </c>
      <c r="F12" s="41" t="s">
        <v>28</v>
      </c>
      <c r="G12" s="28" t="s">
        <v>26</v>
      </c>
      <c r="H12" s="28" t="s">
        <v>56</v>
      </c>
      <c r="I12" s="42" t="s">
        <v>57</v>
      </c>
      <c r="J12" s="41" t="s">
        <v>28</v>
      </c>
      <c r="K12" s="28" t="s">
        <v>26</v>
      </c>
      <c r="L12" s="28"/>
      <c r="M12" s="28" t="s">
        <v>58</v>
      </c>
      <c r="N12" s="42"/>
      <c r="O12" s="41" t="s">
        <v>28</v>
      </c>
      <c r="P12" s="28" t="s">
        <v>26</v>
      </c>
      <c r="Q12" s="28" t="s">
        <v>59</v>
      </c>
      <c r="R12" s="42" t="s">
        <v>60</v>
      </c>
      <c r="S12" s="41" t="s">
        <v>28</v>
      </c>
    </row>
    <row r="13" spans="1:19" ht="102" x14ac:dyDescent="0.25">
      <c r="A13" s="28" t="s">
        <v>258</v>
      </c>
      <c r="B13" s="29" t="s">
        <v>264</v>
      </c>
      <c r="C13" s="28" t="s">
        <v>26</v>
      </c>
      <c r="D13" s="39" t="s">
        <v>61</v>
      </c>
      <c r="E13" s="44" t="s">
        <v>250</v>
      </c>
      <c r="F13" s="41" t="s">
        <v>28</v>
      </c>
      <c r="G13" s="28" t="s">
        <v>26</v>
      </c>
      <c r="H13" s="28" t="s">
        <v>62</v>
      </c>
      <c r="I13" s="44" t="s">
        <v>251</v>
      </c>
      <c r="J13" s="41" t="s">
        <v>28</v>
      </c>
      <c r="K13" s="28" t="s">
        <v>26</v>
      </c>
      <c r="L13" s="28" t="s">
        <v>26</v>
      </c>
      <c r="M13" s="39" t="s">
        <v>63</v>
      </c>
      <c r="N13" s="42" t="s">
        <v>252</v>
      </c>
      <c r="O13" s="41" t="s">
        <v>28</v>
      </c>
      <c r="P13" s="28" t="s">
        <v>26</v>
      </c>
      <c r="Q13" s="39" t="s">
        <v>64</v>
      </c>
      <c r="R13" s="42" t="s">
        <v>253</v>
      </c>
      <c r="S13" s="41" t="s">
        <v>28</v>
      </c>
    </row>
    <row r="14" spans="1:19" ht="225" x14ac:dyDescent="0.25">
      <c r="A14" s="28" t="s">
        <v>65</v>
      </c>
      <c r="B14" s="29" t="s">
        <v>66</v>
      </c>
      <c r="C14" s="28" t="s">
        <v>26</v>
      </c>
      <c r="D14" s="28" t="s">
        <v>67</v>
      </c>
      <c r="E14" s="45" t="s">
        <v>274</v>
      </c>
      <c r="F14" s="46" t="s">
        <v>28</v>
      </c>
      <c r="G14" s="28" t="s">
        <v>26</v>
      </c>
      <c r="H14" s="28" t="s">
        <v>68</v>
      </c>
      <c r="I14" s="42" t="s">
        <v>275</v>
      </c>
      <c r="J14" s="46" t="s">
        <v>28</v>
      </c>
      <c r="K14" s="70" t="s">
        <v>26</v>
      </c>
      <c r="L14" s="70"/>
      <c r="M14" s="28" t="s">
        <v>69</v>
      </c>
      <c r="N14" s="45" t="s">
        <v>70</v>
      </c>
      <c r="O14" s="46" t="s">
        <v>28</v>
      </c>
      <c r="P14" s="28" t="s">
        <v>26</v>
      </c>
      <c r="Q14" s="28" t="s">
        <v>71</v>
      </c>
      <c r="R14" s="45" t="s">
        <v>276</v>
      </c>
      <c r="S14" s="41" t="s">
        <v>26</v>
      </c>
    </row>
    <row r="15" spans="1:19" ht="30" x14ac:dyDescent="0.25">
      <c r="A15" s="28" t="s">
        <v>72</v>
      </c>
      <c r="B15" s="29" t="s">
        <v>265</v>
      </c>
      <c r="C15" s="28" t="s">
        <v>26</v>
      </c>
      <c r="D15" s="39" t="s">
        <v>73</v>
      </c>
      <c r="E15" s="44">
        <v>45993</v>
      </c>
      <c r="F15" s="41" t="s">
        <v>28</v>
      </c>
      <c r="G15" s="28" t="s">
        <v>26</v>
      </c>
      <c r="H15" s="28" t="s">
        <v>74</v>
      </c>
      <c r="I15" s="44">
        <v>45986</v>
      </c>
      <c r="J15" s="41" t="s">
        <v>28</v>
      </c>
      <c r="K15" s="28" t="s">
        <v>26</v>
      </c>
      <c r="L15" s="28" t="s">
        <v>75</v>
      </c>
      <c r="M15" s="39" t="s">
        <v>76</v>
      </c>
      <c r="N15" s="44">
        <v>45993</v>
      </c>
      <c r="O15" s="41" t="s">
        <v>28</v>
      </c>
      <c r="P15" s="28" t="s">
        <v>26</v>
      </c>
      <c r="Q15" s="39" t="s">
        <v>77</v>
      </c>
      <c r="R15" s="44">
        <v>45995</v>
      </c>
      <c r="S15" s="41" t="s">
        <v>28</v>
      </c>
    </row>
    <row r="16" spans="1:19" ht="30" x14ac:dyDescent="0.25">
      <c r="A16" s="28" t="s">
        <v>78</v>
      </c>
      <c r="B16" s="29" t="s">
        <v>266</v>
      </c>
      <c r="C16" s="28" t="s">
        <v>26</v>
      </c>
      <c r="D16" s="39" t="s">
        <v>79</v>
      </c>
      <c r="E16" s="44">
        <v>45993</v>
      </c>
      <c r="F16" s="41" t="s">
        <v>28</v>
      </c>
      <c r="G16" s="28" t="s">
        <v>26</v>
      </c>
      <c r="H16" s="28" t="s">
        <v>80</v>
      </c>
      <c r="I16" s="44">
        <v>45986</v>
      </c>
      <c r="J16" s="41" t="s">
        <v>28</v>
      </c>
      <c r="K16" s="28" t="s">
        <v>26</v>
      </c>
      <c r="L16" s="28" t="s">
        <v>26</v>
      </c>
      <c r="M16" s="39" t="s">
        <v>81</v>
      </c>
      <c r="N16" s="44">
        <v>45993</v>
      </c>
      <c r="O16" s="41" t="s">
        <v>28</v>
      </c>
      <c r="P16" s="28" t="s">
        <v>26</v>
      </c>
      <c r="Q16" s="39" t="s">
        <v>82</v>
      </c>
      <c r="R16" s="44">
        <v>45995</v>
      </c>
      <c r="S16" s="41" t="s">
        <v>28</v>
      </c>
    </row>
    <row r="17" spans="1:19" ht="30" x14ac:dyDescent="0.25">
      <c r="A17" s="28" t="s">
        <v>1</v>
      </c>
      <c r="B17" s="29" t="s">
        <v>267</v>
      </c>
      <c r="C17" s="28" t="s">
        <v>26</v>
      </c>
      <c r="D17" s="39" t="s">
        <v>83</v>
      </c>
      <c r="E17" s="44">
        <v>45993</v>
      </c>
      <c r="F17" s="41" t="s">
        <v>28</v>
      </c>
      <c r="G17" s="28" t="s">
        <v>26</v>
      </c>
      <c r="H17" s="28">
        <v>65</v>
      </c>
      <c r="I17" s="44">
        <v>45986</v>
      </c>
      <c r="J17" s="41" t="s">
        <v>28</v>
      </c>
      <c r="K17" s="28" t="s">
        <v>26</v>
      </c>
      <c r="L17" s="28" t="s">
        <v>26</v>
      </c>
      <c r="M17" s="39" t="s">
        <v>84</v>
      </c>
      <c r="N17" s="44">
        <v>45993</v>
      </c>
      <c r="O17" s="41" t="s">
        <v>28</v>
      </c>
      <c r="P17" s="28" t="s">
        <v>26</v>
      </c>
      <c r="Q17" s="39" t="s">
        <v>85</v>
      </c>
      <c r="R17" s="44">
        <v>45995</v>
      </c>
      <c r="S17" s="41" t="s">
        <v>28</v>
      </c>
    </row>
    <row r="18" spans="1:19" ht="51" x14ac:dyDescent="0.25">
      <c r="A18" s="28" t="s">
        <v>2</v>
      </c>
      <c r="B18" s="29" t="s">
        <v>268</v>
      </c>
      <c r="C18" s="28" t="s">
        <v>26</v>
      </c>
      <c r="D18" s="39" t="s">
        <v>86</v>
      </c>
      <c r="E18" s="44" t="s">
        <v>87</v>
      </c>
      <c r="F18" s="41" t="s">
        <v>28</v>
      </c>
      <c r="G18" s="28" t="s">
        <v>26</v>
      </c>
      <c r="H18" s="28" t="s">
        <v>88</v>
      </c>
      <c r="I18" s="44">
        <v>45986</v>
      </c>
      <c r="J18" s="41" t="s">
        <v>28</v>
      </c>
      <c r="K18" s="28" t="s">
        <v>26</v>
      </c>
      <c r="L18" s="28" t="s">
        <v>26</v>
      </c>
      <c r="M18" s="39" t="s">
        <v>89</v>
      </c>
      <c r="N18" s="44">
        <v>45993</v>
      </c>
      <c r="O18" s="41" t="s">
        <v>28</v>
      </c>
      <c r="P18" s="28" t="s">
        <v>26</v>
      </c>
      <c r="Q18" s="39" t="s">
        <v>90</v>
      </c>
      <c r="R18" s="44">
        <v>45995</v>
      </c>
      <c r="S18" s="41" t="s">
        <v>28</v>
      </c>
    </row>
    <row r="19" spans="1:19" ht="30" x14ac:dyDescent="0.25">
      <c r="A19" s="28" t="s">
        <v>4</v>
      </c>
      <c r="B19" s="29" t="s">
        <v>269</v>
      </c>
      <c r="C19" s="28" t="s">
        <v>26</v>
      </c>
      <c r="D19" s="39" t="s">
        <v>91</v>
      </c>
      <c r="E19" s="43"/>
      <c r="F19" s="41" t="s">
        <v>28</v>
      </c>
      <c r="G19" s="28" t="s">
        <v>26</v>
      </c>
      <c r="H19" s="28">
        <v>92</v>
      </c>
      <c r="I19" s="44">
        <v>45986</v>
      </c>
      <c r="J19" s="41" t="s">
        <v>28</v>
      </c>
      <c r="K19" s="28" t="s">
        <v>26</v>
      </c>
      <c r="L19" s="28" t="s">
        <v>26</v>
      </c>
      <c r="M19" s="39" t="s">
        <v>92</v>
      </c>
      <c r="N19" s="44">
        <v>45993</v>
      </c>
      <c r="O19" s="41" t="s">
        <v>28</v>
      </c>
      <c r="P19" s="28" t="s">
        <v>26</v>
      </c>
      <c r="Q19" s="39" t="s">
        <v>93</v>
      </c>
      <c r="R19" s="44">
        <v>45995</v>
      </c>
      <c r="S19" s="41" t="s">
        <v>28</v>
      </c>
    </row>
    <row r="20" spans="1:19" ht="45" x14ac:dyDescent="0.25">
      <c r="A20" s="28" t="s">
        <v>3</v>
      </c>
      <c r="B20" s="29" t="s">
        <v>270</v>
      </c>
      <c r="C20" s="28" t="s">
        <v>28</v>
      </c>
      <c r="D20" s="39" t="s">
        <v>45</v>
      </c>
      <c r="E20" s="43" t="s">
        <v>94</v>
      </c>
      <c r="F20" s="41" t="s">
        <v>28</v>
      </c>
      <c r="G20" s="28" t="s">
        <v>26</v>
      </c>
      <c r="H20" s="28">
        <v>68</v>
      </c>
      <c r="I20" s="44">
        <v>45986</v>
      </c>
      <c r="J20" s="41" t="s">
        <v>28</v>
      </c>
      <c r="K20" s="28" t="s">
        <v>26</v>
      </c>
      <c r="L20" s="28" t="s">
        <v>26</v>
      </c>
      <c r="M20" s="39" t="s">
        <v>95</v>
      </c>
      <c r="N20" s="44">
        <v>45993</v>
      </c>
      <c r="O20" s="41" t="s">
        <v>28</v>
      </c>
      <c r="P20" s="28" t="s">
        <v>28</v>
      </c>
      <c r="Q20" s="39" t="s">
        <v>45</v>
      </c>
      <c r="R20" s="43" t="s">
        <v>96</v>
      </c>
      <c r="S20" s="41" t="s">
        <v>28</v>
      </c>
    </row>
    <row r="21" spans="1:19" ht="51" x14ac:dyDescent="0.25">
      <c r="A21" s="28" t="s">
        <v>97</v>
      </c>
      <c r="B21" s="29" t="s">
        <v>98</v>
      </c>
      <c r="C21" s="28" t="s">
        <v>26</v>
      </c>
      <c r="D21" s="39" t="s">
        <v>99</v>
      </c>
      <c r="E21" s="40"/>
      <c r="F21" s="41" t="s">
        <v>28</v>
      </c>
      <c r="G21" s="28" t="s">
        <v>26</v>
      </c>
      <c r="H21" s="28" t="s">
        <v>100</v>
      </c>
      <c r="I21" s="40"/>
      <c r="J21" s="41" t="s">
        <v>28</v>
      </c>
      <c r="K21" s="28" t="s">
        <v>26</v>
      </c>
      <c r="L21" s="28" t="s">
        <v>26</v>
      </c>
      <c r="M21" s="39" t="s">
        <v>101</v>
      </c>
      <c r="N21" s="40"/>
      <c r="O21" s="41" t="s">
        <v>28</v>
      </c>
      <c r="P21" s="28" t="s">
        <v>26</v>
      </c>
      <c r="Q21" s="39" t="s">
        <v>102</v>
      </c>
      <c r="R21" s="40" t="s">
        <v>302</v>
      </c>
      <c r="S21" s="41" t="s">
        <v>26</v>
      </c>
    </row>
    <row r="22" spans="1:19" ht="30" x14ac:dyDescent="0.25">
      <c r="A22" s="28" t="s">
        <v>103</v>
      </c>
      <c r="B22" s="29" t="s">
        <v>104</v>
      </c>
      <c r="C22" s="28" t="s">
        <v>26</v>
      </c>
      <c r="D22" s="39" t="s">
        <v>105</v>
      </c>
      <c r="E22" s="43"/>
      <c r="F22" s="41" t="s">
        <v>28</v>
      </c>
      <c r="G22" s="28" t="s">
        <v>26</v>
      </c>
      <c r="H22" s="28">
        <v>93</v>
      </c>
      <c r="I22" s="43"/>
      <c r="J22" s="41" t="s">
        <v>28</v>
      </c>
      <c r="K22" s="28" t="s">
        <v>26</v>
      </c>
      <c r="L22" s="28" t="s">
        <v>106</v>
      </c>
      <c r="M22" s="39" t="s">
        <v>107</v>
      </c>
      <c r="N22" s="43"/>
      <c r="O22" s="41" t="s">
        <v>28</v>
      </c>
      <c r="P22" s="28" t="s">
        <v>26</v>
      </c>
      <c r="Q22" s="39" t="s">
        <v>108</v>
      </c>
      <c r="R22" s="43"/>
      <c r="S22" s="41" t="s">
        <v>28</v>
      </c>
    </row>
    <row r="23" spans="1:19" ht="30" x14ac:dyDescent="0.25">
      <c r="A23" s="28" t="s">
        <v>109</v>
      </c>
      <c r="B23" s="29" t="s">
        <v>271</v>
      </c>
      <c r="C23" s="28" t="s">
        <v>47</v>
      </c>
      <c r="D23" s="28" t="s">
        <v>45</v>
      </c>
      <c r="E23" s="42" t="s">
        <v>45</v>
      </c>
      <c r="F23" s="41" t="s">
        <v>45</v>
      </c>
      <c r="G23" s="28" t="s">
        <v>47</v>
      </c>
      <c r="H23" s="28" t="s">
        <v>45</v>
      </c>
      <c r="I23" s="42" t="s">
        <v>45</v>
      </c>
      <c r="J23" s="41" t="s">
        <v>28</v>
      </c>
      <c r="K23" s="28" t="s">
        <v>47</v>
      </c>
      <c r="L23" s="28" t="s">
        <v>45</v>
      </c>
      <c r="M23" s="28" t="s">
        <v>45</v>
      </c>
      <c r="N23" s="42" t="s">
        <v>45</v>
      </c>
      <c r="O23" s="41" t="s">
        <v>45</v>
      </c>
      <c r="P23" s="28" t="s">
        <v>47</v>
      </c>
      <c r="Q23" s="28" t="s">
        <v>45</v>
      </c>
      <c r="R23" s="42" t="s">
        <v>45</v>
      </c>
      <c r="S23" s="41" t="s">
        <v>28</v>
      </c>
    </row>
    <row r="24" spans="1:19" x14ac:dyDescent="0.25">
      <c r="A24" s="28" t="s">
        <v>110</v>
      </c>
      <c r="B24" s="29" t="s">
        <v>111</v>
      </c>
      <c r="C24" s="28" t="s">
        <v>26</v>
      </c>
      <c r="D24" s="39" t="s">
        <v>112</v>
      </c>
      <c r="E24" s="43"/>
      <c r="F24" s="41" t="s">
        <v>28</v>
      </c>
      <c r="G24" s="28" t="s">
        <v>26</v>
      </c>
      <c r="H24" s="28">
        <v>94</v>
      </c>
      <c r="I24" s="43"/>
      <c r="J24" s="41" t="s">
        <v>28</v>
      </c>
      <c r="K24" s="28" t="s">
        <v>26</v>
      </c>
      <c r="L24" s="28" t="s">
        <v>26</v>
      </c>
      <c r="M24" s="28" t="s">
        <v>113</v>
      </c>
      <c r="N24" s="43"/>
      <c r="O24" s="41" t="s">
        <v>28</v>
      </c>
      <c r="P24" s="28" t="s">
        <v>26</v>
      </c>
      <c r="Q24" s="39" t="s">
        <v>114</v>
      </c>
      <c r="R24" s="43"/>
      <c r="S24" s="41" t="s">
        <v>28</v>
      </c>
    </row>
    <row r="25" spans="1:19" x14ac:dyDescent="0.25">
      <c r="A25" s="70" t="s">
        <v>135</v>
      </c>
      <c r="B25" s="29" t="s">
        <v>115</v>
      </c>
      <c r="C25" s="28" t="s">
        <v>26</v>
      </c>
      <c r="D25" s="39" t="s">
        <v>116</v>
      </c>
      <c r="E25" s="42"/>
      <c r="F25" s="41" t="s">
        <v>28</v>
      </c>
      <c r="G25" s="28" t="s">
        <v>26</v>
      </c>
      <c r="H25" s="28">
        <v>191</v>
      </c>
      <c r="I25" s="42"/>
      <c r="J25" s="41" t="s">
        <v>28</v>
      </c>
      <c r="K25" s="70" t="s">
        <v>26</v>
      </c>
      <c r="L25" s="70"/>
      <c r="M25" s="39" t="s">
        <v>117</v>
      </c>
      <c r="N25" s="42"/>
      <c r="O25" s="41" t="s">
        <v>28</v>
      </c>
      <c r="P25" s="28" t="s">
        <v>26</v>
      </c>
      <c r="Q25" s="39" t="s">
        <v>118</v>
      </c>
      <c r="R25" s="42"/>
      <c r="S25" s="41" t="s">
        <v>28</v>
      </c>
    </row>
    <row r="26" spans="1:19" x14ac:dyDescent="0.25">
      <c r="A26" s="70"/>
      <c r="B26" s="29" t="s">
        <v>272</v>
      </c>
      <c r="C26" s="28" t="s">
        <v>26</v>
      </c>
      <c r="D26" s="39" t="s">
        <v>119</v>
      </c>
      <c r="E26" s="42"/>
      <c r="F26" s="41" t="s">
        <v>28</v>
      </c>
      <c r="G26" s="28" t="s">
        <v>26</v>
      </c>
      <c r="H26" s="28">
        <v>192</v>
      </c>
      <c r="I26" s="42"/>
      <c r="J26" s="41" t="s">
        <v>28</v>
      </c>
      <c r="K26" s="70" t="s">
        <v>26</v>
      </c>
      <c r="L26" s="70"/>
      <c r="M26" s="39" t="s">
        <v>120</v>
      </c>
      <c r="N26" s="42"/>
      <c r="O26" s="41" t="s">
        <v>28</v>
      </c>
      <c r="P26" s="28" t="s">
        <v>26</v>
      </c>
      <c r="Q26" s="39" t="s">
        <v>121</v>
      </c>
      <c r="R26" s="42"/>
      <c r="S26" s="41" t="s">
        <v>28</v>
      </c>
    </row>
    <row r="27" spans="1:19" x14ac:dyDescent="0.25">
      <c r="A27" s="70"/>
      <c r="B27" s="29" t="s">
        <v>273</v>
      </c>
      <c r="C27" s="28" t="s">
        <v>26</v>
      </c>
      <c r="D27" s="39" t="s">
        <v>122</v>
      </c>
      <c r="E27" s="42"/>
      <c r="F27" s="41" t="s">
        <v>28</v>
      </c>
      <c r="G27" s="28" t="s">
        <v>26</v>
      </c>
      <c r="H27" s="28">
        <v>132</v>
      </c>
      <c r="I27" s="42"/>
      <c r="J27" s="41" t="s">
        <v>28</v>
      </c>
      <c r="K27" s="70" t="s">
        <v>26</v>
      </c>
      <c r="L27" s="70"/>
      <c r="M27" s="39" t="s">
        <v>123</v>
      </c>
      <c r="N27" s="42"/>
      <c r="O27" s="41" t="s">
        <v>28</v>
      </c>
      <c r="P27" s="28" t="s">
        <v>26</v>
      </c>
      <c r="Q27" s="39" t="s">
        <v>124</v>
      </c>
      <c r="R27" s="42"/>
      <c r="S27" s="41" t="s">
        <v>28</v>
      </c>
    </row>
    <row r="28" spans="1:19" x14ac:dyDescent="0.25">
      <c r="A28" s="69" t="s">
        <v>127</v>
      </c>
      <c r="B28" s="69"/>
      <c r="C28" s="69" t="s">
        <v>128</v>
      </c>
      <c r="D28" s="69"/>
      <c r="E28" s="69"/>
      <c r="F28" s="69"/>
      <c r="G28" s="69" t="s">
        <v>128</v>
      </c>
      <c r="H28" s="69"/>
      <c r="I28" s="69"/>
      <c r="J28" s="69"/>
      <c r="K28" s="69" t="s">
        <v>128</v>
      </c>
      <c r="L28" s="69"/>
      <c r="M28" s="69"/>
      <c r="N28" s="69"/>
      <c r="O28" s="69"/>
      <c r="P28" s="69" t="s">
        <v>290</v>
      </c>
      <c r="Q28" s="69"/>
      <c r="R28" s="69"/>
      <c r="S28" s="69"/>
    </row>
  </sheetData>
  <sheetProtection algorithmName="SHA-512" hashValue="D2SoTx1Wwj4VtJYsInbiVmtoNIpEaZWU+Eq+a133v0QwdKD7NzT9Xjg9UXvFbcAY56nP1W+fnp+y3b+Y77P0sQ==" saltValue="iZCL5+xqsNkzqYEPotavpA==" spinCount="100000" sheet="1" objects="1" scenarios="1"/>
  <mergeCells count="36">
    <mergeCell ref="P28:S28"/>
    <mergeCell ref="K27:L27"/>
    <mergeCell ref="K26:L26"/>
    <mergeCell ref="A28:B28"/>
    <mergeCell ref="C28:F28"/>
    <mergeCell ref="G28:J28"/>
    <mergeCell ref="K28:O28"/>
    <mergeCell ref="A8:A10"/>
    <mergeCell ref="K14:L14"/>
    <mergeCell ref="K10:L10"/>
    <mergeCell ref="K25:L25"/>
    <mergeCell ref="H4:H5"/>
    <mergeCell ref="J3:J5"/>
    <mergeCell ref="K3:M3"/>
    <mergeCell ref="A25:A27"/>
    <mergeCell ref="A3:B4"/>
    <mergeCell ref="C3:D3"/>
    <mergeCell ref="K6:L6"/>
    <mergeCell ref="A1:B2"/>
    <mergeCell ref="C1:S1"/>
    <mergeCell ref="C2:F2"/>
    <mergeCell ref="G2:J2"/>
    <mergeCell ref="K2:O2"/>
    <mergeCell ref="P2:S2"/>
    <mergeCell ref="S3:S5"/>
    <mergeCell ref="D4:D5"/>
    <mergeCell ref="E3:E5"/>
    <mergeCell ref="F3:F5"/>
    <mergeCell ref="G3:H3"/>
    <mergeCell ref="I3:I5"/>
    <mergeCell ref="R3:R5"/>
    <mergeCell ref="M4:M5"/>
    <mergeCell ref="Q4:Q5"/>
    <mergeCell ref="N3:N5"/>
    <mergeCell ref="O3:O5"/>
    <mergeCell ref="P3:Q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E92E-FBF8-487E-A78B-A356715D5D29}">
  <sheetPr>
    <tabColor rgb="FF00B0F0"/>
  </sheetPr>
  <dimension ref="A1:I7"/>
  <sheetViews>
    <sheetView zoomScaleNormal="100" workbookViewId="0">
      <selection sqref="A1:XFD1048576"/>
    </sheetView>
  </sheetViews>
  <sheetFormatPr baseColWidth="10" defaultColWidth="11.42578125" defaultRowHeight="15" x14ac:dyDescent="0.25"/>
  <cols>
    <col min="1" max="1" width="51" customWidth="1"/>
    <col min="2" max="9" width="12.7109375" customWidth="1"/>
  </cols>
  <sheetData>
    <row r="1" spans="1:9" ht="45" customHeight="1" x14ac:dyDescent="0.25">
      <c r="A1" s="20" t="s">
        <v>316</v>
      </c>
      <c r="B1" s="85" t="s">
        <v>283</v>
      </c>
      <c r="C1" s="85"/>
      <c r="D1" s="85" t="s">
        <v>284</v>
      </c>
      <c r="E1" s="85"/>
      <c r="F1" s="85" t="s">
        <v>184</v>
      </c>
      <c r="G1" s="85"/>
      <c r="H1" s="85" t="s">
        <v>282</v>
      </c>
      <c r="I1" s="85"/>
    </row>
    <row r="2" spans="1:9" x14ac:dyDescent="0.25">
      <c r="A2" s="38" t="s">
        <v>303</v>
      </c>
      <c r="B2" s="20" t="s">
        <v>207</v>
      </c>
      <c r="C2" s="20" t="s">
        <v>139</v>
      </c>
      <c r="D2" s="20" t="s">
        <v>207</v>
      </c>
      <c r="E2" s="20" t="s">
        <v>139</v>
      </c>
      <c r="F2" s="20" t="s">
        <v>207</v>
      </c>
      <c r="G2" s="20" t="s">
        <v>139</v>
      </c>
      <c r="H2" s="20" t="s">
        <v>207</v>
      </c>
      <c r="I2" s="20" t="s">
        <v>139</v>
      </c>
    </row>
    <row r="3" spans="1:9" ht="120" x14ac:dyDescent="0.25">
      <c r="A3" s="16" t="s">
        <v>317</v>
      </c>
      <c r="B3" s="2" t="s">
        <v>130</v>
      </c>
      <c r="C3" s="2">
        <v>355</v>
      </c>
      <c r="D3" s="2" t="s">
        <v>129</v>
      </c>
      <c r="E3" s="2">
        <v>202</v>
      </c>
      <c r="F3" s="2" t="s">
        <v>129</v>
      </c>
      <c r="G3" s="2">
        <v>1574</v>
      </c>
      <c r="H3" s="2" t="s">
        <v>222</v>
      </c>
      <c r="I3" s="2" t="s">
        <v>45</v>
      </c>
    </row>
    <row r="4" spans="1:9" ht="60" x14ac:dyDescent="0.25">
      <c r="A4" s="16" t="s">
        <v>223</v>
      </c>
      <c r="B4" s="2" t="s">
        <v>130</v>
      </c>
      <c r="C4" s="2">
        <v>355</v>
      </c>
      <c r="D4" s="2" t="s">
        <v>129</v>
      </c>
      <c r="E4" s="2">
        <v>202</v>
      </c>
      <c r="F4" s="2" t="s">
        <v>129</v>
      </c>
      <c r="G4" s="2">
        <v>1574</v>
      </c>
      <c r="H4" s="2" t="s">
        <v>222</v>
      </c>
      <c r="I4" s="2" t="s">
        <v>45</v>
      </c>
    </row>
    <row r="5" spans="1:9" ht="120" x14ac:dyDescent="0.25">
      <c r="A5" s="16" t="s">
        <v>224</v>
      </c>
      <c r="B5" s="2" t="s">
        <v>130</v>
      </c>
      <c r="C5" s="2">
        <v>355</v>
      </c>
      <c r="D5" s="2" t="s">
        <v>129</v>
      </c>
      <c r="E5" s="2">
        <v>202</v>
      </c>
      <c r="F5" s="2" t="s">
        <v>129</v>
      </c>
      <c r="G5" s="2">
        <v>1574</v>
      </c>
      <c r="H5" s="2" t="s">
        <v>222</v>
      </c>
      <c r="I5" s="2" t="s">
        <v>45</v>
      </c>
    </row>
    <row r="6" spans="1:9" ht="105" x14ac:dyDescent="0.25">
      <c r="A6" s="16" t="s">
        <v>225</v>
      </c>
      <c r="B6" s="2" t="s">
        <v>130</v>
      </c>
      <c r="C6" s="2">
        <v>355</v>
      </c>
      <c r="D6" s="2" t="s">
        <v>129</v>
      </c>
      <c r="E6" s="2">
        <v>202</v>
      </c>
      <c r="F6" s="2" t="s">
        <v>129</v>
      </c>
      <c r="G6" s="2">
        <v>1574</v>
      </c>
      <c r="H6" s="2" t="s">
        <v>222</v>
      </c>
      <c r="I6" s="2" t="s">
        <v>45</v>
      </c>
    </row>
    <row r="7" spans="1:9" x14ac:dyDescent="0.25">
      <c r="A7" s="38" t="s">
        <v>220</v>
      </c>
      <c r="B7" s="38">
        <v>50</v>
      </c>
      <c r="C7" s="38" t="s">
        <v>45</v>
      </c>
      <c r="D7" s="38">
        <v>50</v>
      </c>
      <c r="E7" s="38" t="s">
        <v>45</v>
      </c>
      <c r="F7" s="38">
        <v>50</v>
      </c>
      <c r="G7" s="38" t="s">
        <v>45</v>
      </c>
      <c r="H7" s="38">
        <v>0</v>
      </c>
      <c r="I7" s="38" t="s">
        <v>45</v>
      </c>
    </row>
  </sheetData>
  <sheetProtection algorithmName="SHA-512" hashValue="HgZAOusTnkUe3tvaGQ9iS+gYjmyK3dgZJymkvPG6YPbP8Uk0BeDBsQaqjt1vVxlvuE+Lsn3ofG1CwfgEhfbEVA==" saltValue="A5sLCGX8adF1lUKwl8nhpg==" spinCount="100000" sheet="1" objects="1" scenarios="1"/>
  <mergeCells count="4">
    <mergeCell ref="B1:C1"/>
    <mergeCell ref="D1:E1"/>
    <mergeCell ref="F1:G1"/>
    <mergeCell ref="H1:I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3137B-8E89-4BE4-AEB5-603517B6767F}">
  <sheetPr>
    <tabColor rgb="FF00B0F0"/>
  </sheetPr>
  <dimension ref="A1:K8"/>
  <sheetViews>
    <sheetView zoomScaleNormal="100" workbookViewId="0">
      <pane xSplit="3" ySplit="2" topLeftCell="D3" activePane="bottomRight" state="frozen"/>
      <selection sqref="A1:S2"/>
      <selection pane="topRight" sqref="A1:S2"/>
      <selection pane="bottomLeft" sqref="A1:S2"/>
      <selection pane="bottomRight" sqref="A1:XFD1048576"/>
    </sheetView>
  </sheetViews>
  <sheetFormatPr baseColWidth="10" defaultColWidth="11.42578125" defaultRowHeight="15" x14ac:dyDescent="0.25"/>
  <cols>
    <col min="1" max="1" width="9.5703125" customWidth="1"/>
    <col min="2" max="2" width="60.28515625" customWidth="1"/>
    <col min="3" max="3" width="17.7109375" bestFit="1" customWidth="1"/>
    <col min="4" max="4" width="10.7109375" customWidth="1"/>
    <col min="5" max="5" width="60.7109375" customWidth="1"/>
    <col min="6" max="6" width="10.7109375" customWidth="1"/>
    <col min="7" max="7" width="60.7109375" customWidth="1"/>
    <col min="8" max="8" width="10.7109375" customWidth="1"/>
    <col min="9" max="9" width="60.7109375" customWidth="1"/>
    <col min="10" max="10" width="10.7109375" customWidth="1"/>
    <col min="11" max="11" width="60.7109375" customWidth="1"/>
  </cols>
  <sheetData>
    <row r="1" spans="1:11" ht="45" customHeight="1" x14ac:dyDescent="0.25">
      <c r="A1" s="85" t="s">
        <v>319</v>
      </c>
      <c r="B1" s="71"/>
      <c r="C1" s="71"/>
      <c r="D1" s="85" t="s">
        <v>283</v>
      </c>
      <c r="E1" s="85"/>
      <c r="F1" s="85" t="s">
        <v>284</v>
      </c>
      <c r="G1" s="85"/>
      <c r="H1" s="85" t="s">
        <v>184</v>
      </c>
      <c r="I1" s="85"/>
      <c r="J1" s="85" t="s">
        <v>282</v>
      </c>
      <c r="K1" s="85"/>
    </row>
    <row r="2" spans="1:11" ht="36.6" customHeight="1" x14ac:dyDescent="0.25">
      <c r="A2" s="38" t="s">
        <v>303</v>
      </c>
      <c r="B2" s="20" t="s">
        <v>320</v>
      </c>
      <c r="C2" s="20" t="s">
        <v>206</v>
      </c>
      <c r="D2" s="20" t="s">
        <v>207</v>
      </c>
      <c r="E2" s="20" t="s">
        <v>298</v>
      </c>
      <c r="F2" s="20" t="s">
        <v>207</v>
      </c>
      <c r="G2" s="20" t="s">
        <v>298</v>
      </c>
      <c r="H2" s="20" t="s">
        <v>207</v>
      </c>
      <c r="I2" s="20" t="s">
        <v>298</v>
      </c>
      <c r="J2" s="20" t="s">
        <v>207</v>
      </c>
      <c r="K2" s="20" t="s">
        <v>298</v>
      </c>
    </row>
    <row r="3" spans="1:11" x14ac:dyDescent="0.25">
      <c r="A3" s="2" t="s">
        <v>208</v>
      </c>
      <c r="B3" s="58" t="s">
        <v>226</v>
      </c>
      <c r="C3" s="2">
        <v>70</v>
      </c>
      <c r="D3" s="2">
        <v>70</v>
      </c>
      <c r="E3" s="31" t="s">
        <v>45</v>
      </c>
      <c r="F3" s="2">
        <v>50</v>
      </c>
      <c r="G3" s="31" t="s">
        <v>45</v>
      </c>
      <c r="H3" s="2">
        <v>50</v>
      </c>
      <c r="I3" s="31" t="s">
        <v>45</v>
      </c>
      <c r="J3" s="2">
        <v>0</v>
      </c>
      <c r="K3" s="31" t="s">
        <v>45</v>
      </c>
    </row>
    <row r="4" spans="1:11" ht="72" x14ac:dyDescent="0.25">
      <c r="A4" s="2" t="s">
        <v>210</v>
      </c>
      <c r="B4" s="58" t="s">
        <v>227</v>
      </c>
      <c r="C4" s="2">
        <v>70</v>
      </c>
      <c r="D4" s="2">
        <v>0</v>
      </c>
      <c r="E4" s="31" t="s">
        <v>321</v>
      </c>
      <c r="F4" s="2">
        <v>50</v>
      </c>
      <c r="G4" s="31" t="s">
        <v>45</v>
      </c>
      <c r="H4" s="2">
        <v>0</v>
      </c>
      <c r="I4" s="31" t="s">
        <v>45</v>
      </c>
      <c r="J4" s="2">
        <v>0</v>
      </c>
      <c r="K4" s="31" t="s">
        <v>322</v>
      </c>
    </row>
    <row r="5" spans="1:11" ht="30" x14ac:dyDescent="0.25">
      <c r="A5" s="2" t="s">
        <v>212</v>
      </c>
      <c r="B5" s="58" t="s">
        <v>228</v>
      </c>
      <c r="C5" s="2">
        <v>70</v>
      </c>
      <c r="D5" s="2">
        <v>0</v>
      </c>
      <c r="E5" s="31" t="s">
        <v>45</v>
      </c>
      <c r="F5" s="2">
        <v>70</v>
      </c>
      <c r="G5" s="31" t="s">
        <v>45</v>
      </c>
      <c r="H5" s="2">
        <v>30</v>
      </c>
      <c r="I5" s="31" t="s">
        <v>45</v>
      </c>
      <c r="J5" s="2">
        <v>50</v>
      </c>
      <c r="K5" s="31" t="s">
        <v>323</v>
      </c>
    </row>
    <row r="6" spans="1:11" ht="60" x14ac:dyDescent="0.25">
      <c r="A6" s="2" t="s">
        <v>214</v>
      </c>
      <c r="B6" s="58" t="s">
        <v>229</v>
      </c>
      <c r="C6" s="2">
        <v>70</v>
      </c>
      <c r="D6" s="2">
        <v>0</v>
      </c>
      <c r="E6" s="31" t="s">
        <v>45</v>
      </c>
      <c r="F6" s="2">
        <v>50</v>
      </c>
      <c r="G6" s="31" t="s">
        <v>45</v>
      </c>
      <c r="H6" s="2">
        <v>0</v>
      </c>
      <c r="I6" s="31" t="s">
        <v>45</v>
      </c>
      <c r="J6" s="2">
        <v>0</v>
      </c>
      <c r="K6" s="31" t="s">
        <v>45</v>
      </c>
    </row>
    <row r="7" spans="1:11" ht="30" x14ac:dyDescent="0.25">
      <c r="A7" s="2" t="s">
        <v>216</v>
      </c>
      <c r="B7" s="58" t="s">
        <v>230</v>
      </c>
      <c r="C7" s="2">
        <v>70</v>
      </c>
      <c r="D7" s="2">
        <v>0</v>
      </c>
      <c r="E7" s="31" t="s">
        <v>45</v>
      </c>
      <c r="F7" s="2">
        <v>0</v>
      </c>
      <c r="G7" s="31" t="s">
        <v>324</v>
      </c>
      <c r="H7" s="2">
        <v>0</v>
      </c>
      <c r="I7" s="31" t="s">
        <v>324</v>
      </c>
      <c r="J7" s="2">
        <v>0</v>
      </c>
      <c r="K7" s="31" t="s">
        <v>323</v>
      </c>
    </row>
    <row r="8" spans="1:11" x14ac:dyDescent="0.25">
      <c r="A8" s="71" t="s">
        <v>220</v>
      </c>
      <c r="B8" s="71"/>
      <c r="C8" s="38">
        <f>SUM(C3:C7)</f>
        <v>350</v>
      </c>
      <c r="D8" s="38">
        <f>SUM(D3:D7)</f>
        <v>70</v>
      </c>
      <c r="E8" s="38" t="s">
        <v>45</v>
      </c>
      <c r="F8" s="38">
        <f>SUM(F3:F7)</f>
        <v>220</v>
      </c>
      <c r="G8" s="38" t="s">
        <v>45</v>
      </c>
      <c r="H8" s="38">
        <f>SUM(H3:H7)</f>
        <v>80</v>
      </c>
      <c r="I8" s="38" t="s">
        <v>45</v>
      </c>
      <c r="J8" s="38">
        <f>SUM(J3:J7)</f>
        <v>50</v>
      </c>
      <c r="K8" s="38" t="s">
        <v>45</v>
      </c>
    </row>
  </sheetData>
  <sheetProtection algorithmName="SHA-512" hashValue="3vmLIAP9stiymvXUbGjPcB3bMLdT07H+SXJmMr8X17uXALInBt41iZU2gPeFqGVNCyy72mGa/uNaQjg97UbuZw==" saltValue="Frkq5IVP+GfuHI8P8doRfQ==" spinCount="100000" sheet="1" objects="1" scenarios="1"/>
  <mergeCells count="6">
    <mergeCell ref="J1:K1"/>
    <mergeCell ref="A8:B8"/>
    <mergeCell ref="A1:C1"/>
    <mergeCell ref="D1:E1"/>
    <mergeCell ref="F1:G1"/>
    <mergeCell ref="H1:I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DDCD5-6EFC-4764-BFD3-F50CB7CFE10E}">
  <sheetPr>
    <tabColor rgb="FF00B0F0"/>
  </sheetPr>
  <dimension ref="A1:E4"/>
  <sheetViews>
    <sheetView zoomScaleNormal="100" workbookViewId="0">
      <selection sqref="A1:XFD1048576"/>
    </sheetView>
  </sheetViews>
  <sheetFormatPr baseColWidth="10" defaultColWidth="11.42578125" defaultRowHeight="15" x14ac:dyDescent="0.25"/>
  <cols>
    <col min="1" max="1" width="44" customWidth="1"/>
    <col min="2" max="2" width="19.28515625" bestFit="1" customWidth="1"/>
    <col min="3" max="3" width="21.28515625" bestFit="1" customWidth="1"/>
    <col min="4" max="5" width="16.7109375" bestFit="1" customWidth="1"/>
  </cols>
  <sheetData>
    <row r="1" spans="1:5" ht="45" customHeight="1" x14ac:dyDescent="0.25">
      <c r="A1" s="20" t="s">
        <v>326</v>
      </c>
      <c r="B1" s="20" t="s">
        <v>283</v>
      </c>
      <c r="C1" s="20" t="s">
        <v>284</v>
      </c>
      <c r="D1" s="20" t="s">
        <v>184</v>
      </c>
      <c r="E1" s="20" t="s">
        <v>282</v>
      </c>
    </row>
    <row r="2" spans="1:5" ht="36.6" customHeight="1" x14ac:dyDescent="0.25">
      <c r="A2" s="38" t="s">
        <v>328</v>
      </c>
      <c r="B2" s="20" t="s">
        <v>325</v>
      </c>
      <c r="C2" s="20" t="s">
        <v>325</v>
      </c>
      <c r="D2" s="20" t="s">
        <v>325</v>
      </c>
      <c r="E2" s="20" t="s">
        <v>325</v>
      </c>
    </row>
    <row r="3" spans="1:5" x14ac:dyDescent="0.25">
      <c r="A3" s="2" t="s">
        <v>327</v>
      </c>
      <c r="B3" s="59">
        <v>29980001801</v>
      </c>
      <c r="C3" s="59">
        <v>28183704293</v>
      </c>
      <c r="D3" s="59">
        <v>28107208732</v>
      </c>
      <c r="E3" s="59">
        <v>28997782503</v>
      </c>
    </row>
    <row r="4" spans="1:5" x14ac:dyDescent="0.25">
      <c r="A4" s="38" t="s">
        <v>329</v>
      </c>
      <c r="B4" s="60">
        <f>(338*MIN($B$3:$E$3))/B3</f>
        <v>316.88578988341203</v>
      </c>
      <c r="C4" s="60">
        <f>(338*MIN($B$3:$E$3))/C3</f>
        <v>337.08260818559535</v>
      </c>
      <c r="D4" s="60">
        <f>(338*MIN($B$3:$E$3))/D3</f>
        <v>338</v>
      </c>
      <c r="E4" s="60">
        <f>(338*MIN($B$3:$E$3))/E3</f>
        <v>327.61941539609597</v>
      </c>
    </row>
  </sheetData>
  <sheetProtection algorithmName="SHA-512" hashValue="P462NdmiBiRJFpqPOOReBzUjOpNNyYVthBIJhnTvDX6zHVsSrlAQpCtZH81T1tguWcXlRTnLc4EpxQcTkDRC3Q==" saltValue="OWsYsSMXEnuKcD7+RSfJOA=="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0AC7-0923-4133-83BF-FF8BDFED1215}">
  <sheetPr>
    <tabColor rgb="FF00B0F0"/>
  </sheetPr>
  <dimension ref="A1:S10"/>
  <sheetViews>
    <sheetView workbookViewId="0">
      <selection sqref="A1:XFD1048576"/>
    </sheetView>
  </sheetViews>
  <sheetFormatPr baseColWidth="10" defaultColWidth="9.140625" defaultRowHeight="15" customHeight="1" x14ac:dyDescent="0.25"/>
  <cols>
    <col min="1" max="1" width="6.140625" bestFit="1" customWidth="1"/>
    <col min="2" max="2" width="33.85546875" customWidth="1"/>
    <col min="3" max="3" width="18.85546875" customWidth="1"/>
    <col min="4" max="4" width="8.42578125" bestFit="1" customWidth="1"/>
    <col min="5" max="5" width="9" bestFit="1" customWidth="1"/>
    <col min="6" max="6" width="7.7109375" bestFit="1" customWidth="1"/>
    <col min="7" max="7" width="16.7109375" customWidth="1"/>
    <col min="8" max="8" width="8.42578125" bestFit="1" customWidth="1"/>
    <col min="9" max="9" width="9" bestFit="1" customWidth="1"/>
    <col min="10" max="10" width="6.28515625" bestFit="1" customWidth="1"/>
    <col min="11" max="11" width="16.7109375" customWidth="1"/>
    <col min="12" max="12" width="8.42578125" bestFit="1" customWidth="1"/>
    <col min="13" max="13" width="9" bestFit="1" customWidth="1"/>
    <col min="14" max="14" width="9.7109375" bestFit="1" customWidth="1"/>
    <col min="15" max="15" width="16.7109375" customWidth="1"/>
    <col min="16" max="16" width="8.42578125" bestFit="1" customWidth="1"/>
    <col min="17" max="17" width="9" bestFit="1" customWidth="1"/>
    <col min="18" max="18" width="6.28515625" bestFit="1" customWidth="1"/>
    <col min="19" max="19" width="16.7109375" customWidth="1"/>
  </cols>
  <sheetData>
    <row r="1" spans="1:19" ht="30" customHeight="1" x14ac:dyDescent="0.25">
      <c r="A1" s="105" t="s">
        <v>169</v>
      </c>
      <c r="B1" s="105" t="s">
        <v>333</v>
      </c>
      <c r="C1" s="104" t="s">
        <v>206</v>
      </c>
      <c r="D1" s="85" t="s">
        <v>10</v>
      </c>
      <c r="E1" s="85"/>
      <c r="F1" s="85"/>
      <c r="G1" s="85"/>
      <c r="H1" s="69" t="s">
        <v>13</v>
      </c>
      <c r="I1" s="69"/>
      <c r="J1" s="69"/>
      <c r="K1" s="69"/>
      <c r="L1" s="85" t="s">
        <v>14</v>
      </c>
      <c r="M1" s="85"/>
      <c r="N1" s="85"/>
      <c r="O1" s="85"/>
      <c r="P1" s="71" t="s">
        <v>15</v>
      </c>
      <c r="Q1" s="71"/>
      <c r="R1" s="71"/>
      <c r="S1" s="71"/>
    </row>
    <row r="2" spans="1:19" ht="15.75" customHeight="1" x14ac:dyDescent="0.25">
      <c r="A2" s="105"/>
      <c r="B2" s="105"/>
      <c r="C2" s="104"/>
      <c r="D2" s="38" t="s">
        <v>334</v>
      </c>
      <c r="E2" s="38" t="s">
        <v>231</v>
      </c>
      <c r="F2" s="20" t="s">
        <v>186</v>
      </c>
      <c r="G2" s="20" t="s">
        <v>232</v>
      </c>
      <c r="H2" s="38" t="s">
        <v>334</v>
      </c>
      <c r="I2" s="38" t="s">
        <v>231</v>
      </c>
      <c r="J2" s="20" t="s">
        <v>186</v>
      </c>
      <c r="K2" s="33" t="s">
        <v>232</v>
      </c>
      <c r="L2" s="38" t="s">
        <v>334</v>
      </c>
      <c r="M2" s="38" t="s">
        <v>231</v>
      </c>
      <c r="N2" s="20" t="s">
        <v>186</v>
      </c>
      <c r="O2" s="20" t="s">
        <v>232</v>
      </c>
      <c r="P2" s="38" t="s">
        <v>334</v>
      </c>
      <c r="Q2" s="38" t="s">
        <v>231</v>
      </c>
      <c r="R2" s="20" t="s">
        <v>186</v>
      </c>
      <c r="S2" s="20" t="s">
        <v>232</v>
      </c>
    </row>
    <row r="3" spans="1:19" ht="60" x14ac:dyDescent="0.25">
      <c r="A3" s="61" t="s">
        <v>330</v>
      </c>
      <c r="B3" s="62" t="s">
        <v>202</v>
      </c>
      <c r="C3" s="63">
        <v>100</v>
      </c>
      <c r="D3" s="2" t="s">
        <v>26</v>
      </c>
      <c r="E3" s="2">
        <v>100</v>
      </c>
      <c r="F3" s="2" t="s">
        <v>233</v>
      </c>
      <c r="G3" s="31"/>
      <c r="H3" s="47" t="s">
        <v>26</v>
      </c>
      <c r="I3" s="47">
        <v>100</v>
      </c>
      <c r="J3" s="47" t="s">
        <v>45</v>
      </c>
      <c r="K3" s="65"/>
      <c r="L3" s="2" t="s">
        <v>26</v>
      </c>
      <c r="M3" s="2">
        <v>100</v>
      </c>
      <c r="N3" s="2">
        <v>1671</v>
      </c>
      <c r="O3" s="31" t="s">
        <v>234</v>
      </c>
      <c r="P3" s="2" t="s">
        <v>26</v>
      </c>
      <c r="Q3" s="2">
        <v>100</v>
      </c>
      <c r="R3" s="2">
        <v>216</v>
      </c>
      <c r="S3" s="31"/>
    </row>
    <row r="4" spans="1:19" ht="16.5" x14ac:dyDescent="0.25">
      <c r="A4" s="61" t="s">
        <v>331</v>
      </c>
      <c r="B4" s="62" t="s">
        <v>203</v>
      </c>
      <c r="C4" s="63">
        <v>10</v>
      </c>
      <c r="D4" s="2" t="s">
        <v>28</v>
      </c>
      <c r="E4" s="2">
        <v>0</v>
      </c>
      <c r="F4" s="2" t="s">
        <v>45</v>
      </c>
      <c r="G4" s="31" t="s">
        <v>235</v>
      </c>
      <c r="H4" s="47" t="s">
        <v>28</v>
      </c>
      <c r="I4" s="47">
        <v>0</v>
      </c>
      <c r="J4" s="47" t="s">
        <v>45</v>
      </c>
      <c r="K4" s="65" t="s">
        <v>236</v>
      </c>
      <c r="L4" s="2" t="s">
        <v>26</v>
      </c>
      <c r="M4" s="2">
        <v>10</v>
      </c>
      <c r="N4" s="2" t="s">
        <v>237</v>
      </c>
      <c r="O4" s="31"/>
      <c r="P4" s="2" t="s">
        <v>28</v>
      </c>
      <c r="Q4" s="2">
        <v>0</v>
      </c>
      <c r="R4" s="2" t="s">
        <v>45</v>
      </c>
      <c r="S4" s="31" t="s">
        <v>235</v>
      </c>
    </row>
    <row r="5" spans="1:19" ht="33" x14ac:dyDescent="0.25">
      <c r="A5" s="61" t="s">
        <v>332</v>
      </c>
      <c r="B5" s="62" t="s">
        <v>204</v>
      </c>
      <c r="C5" s="63">
        <v>2</v>
      </c>
      <c r="D5" s="2" t="s">
        <v>26</v>
      </c>
      <c r="E5" s="2">
        <v>2</v>
      </c>
      <c r="F5" s="2" t="s">
        <v>238</v>
      </c>
      <c r="G5" s="31"/>
      <c r="H5" s="47" t="s">
        <v>28</v>
      </c>
      <c r="I5" s="47">
        <v>0</v>
      </c>
      <c r="J5" s="47" t="s">
        <v>45</v>
      </c>
      <c r="K5" s="65" t="s">
        <v>236</v>
      </c>
      <c r="L5" s="2" t="s">
        <v>26</v>
      </c>
      <c r="M5" s="2">
        <v>2</v>
      </c>
      <c r="N5" s="2" t="s">
        <v>239</v>
      </c>
      <c r="O5" s="31"/>
      <c r="P5" s="2" t="s">
        <v>28</v>
      </c>
      <c r="Q5" s="2">
        <v>0</v>
      </c>
      <c r="R5" s="2" t="s">
        <v>45</v>
      </c>
      <c r="S5" s="31" t="s">
        <v>235</v>
      </c>
    </row>
    <row r="6" spans="1:19" x14ac:dyDescent="0.25">
      <c r="A6" s="103" t="s">
        <v>240</v>
      </c>
      <c r="B6" s="103"/>
      <c r="C6" s="64">
        <f>SUM(C3:C5)</f>
        <v>112</v>
      </c>
      <c r="D6" s="64"/>
      <c r="E6" s="64">
        <v>102</v>
      </c>
      <c r="F6" s="64"/>
      <c r="G6" s="26"/>
      <c r="H6" s="66"/>
      <c r="I6" s="66">
        <v>100</v>
      </c>
      <c r="J6" s="66"/>
      <c r="K6" s="67"/>
      <c r="L6" s="64"/>
      <c r="M6" s="64">
        <v>112</v>
      </c>
      <c r="N6" s="64"/>
      <c r="O6" s="26"/>
      <c r="P6" s="64"/>
      <c r="Q6" s="64">
        <v>100</v>
      </c>
      <c r="R6" s="64"/>
      <c r="S6" s="68"/>
    </row>
    <row r="7" spans="1:19" ht="15" customHeight="1" x14ac:dyDescent="0.25">
      <c r="G7" s="10"/>
      <c r="H7" s="10"/>
      <c r="I7" s="10"/>
      <c r="J7" s="10"/>
      <c r="K7" s="10"/>
      <c r="S7" s="10"/>
    </row>
    <row r="8" spans="1:19" ht="15" customHeight="1" x14ac:dyDescent="0.25">
      <c r="G8" s="10"/>
      <c r="H8" s="10"/>
      <c r="I8" s="10"/>
      <c r="J8" s="10"/>
      <c r="K8" s="10"/>
      <c r="S8" s="10"/>
    </row>
    <row r="9" spans="1:19" ht="15" customHeight="1" x14ac:dyDescent="0.25">
      <c r="G9" s="10"/>
      <c r="H9" s="10"/>
      <c r="I9" s="10"/>
      <c r="J9" s="10"/>
      <c r="K9" s="10"/>
      <c r="S9" s="10"/>
    </row>
    <row r="10" spans="1:19" ht="15" customHeight="1" x14ac:dyDescent="0.25">
      <c r="G10" s="10"/>
      <c r="H10" s="10"/>
      <c r="I10" s="10"/>
      <c r="J10" s="10"/>
      <c r="K10" s="10"/>
      <c r="S10" s="10"/>
    </row>
  </sheetData>
  <sheetProtection algorithmName="SHA-512" hashValue="UBLta1Jofmkf4vJHYD+/2BRZ7NZOnlksEdLLWkcL044/vR2TKlUoU4CU0nYLElvjEoDbKo8DKzVmGOVGo4fxaw==" saltValue="FL9ypf1OW8xpW2b2t+z+AA==" spinCount="100000" sheet="1" objects="1" scenarios="1"/>
  <mergeCells count="8">
    <mergeCell ref="A6:B6"/>
    <mergeCell ref="D1:G1"/>
    <mergeCell ref="H1:K1"/>
    <mergeCell ref="L1:O1"/>
    <mergeCell ref="P1:S1"/>
    <mergeCell ref="C1:C2"/>
    <mergeCell ref="B1:B2"/>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E13"/>
  <sheetViews>
    <sheetView zoomScale="85" zoomScaleNormal="85" workbookViewId="0">
      <pane xSplit="1" ySplit="2" topLeftCell="B3" activePane="bottomRight" state="frozen"/>
      <selection sqref="A1:S2"/>
      <selection pane="topRight" sqref="A1:S2"/>
      <selection pane="bottomLeft" sqref="A1:S2"/>
      <selection pane="bottomRight" sqref="A1:XFD1048576"/>
    </sheetView>
  </sheetViews>
  <sheetFormatPr baseColWidth="10" defaultColWidth="11.42578125" defaultRowHeight="15" customHeight="1" x14ac:dyDescent="0.25"/>
  <cols>
    <col min="1" max="1" width="79.85546875" customWidth="1"/>
    <col min="2" max="4" width="10.7109375" customWidth="1"/>
    <col min="5" max="5" width="20.7109375" customWidth="1"/>
    <col min="6" max="6" width="80.7109375" customWidth="1"/>
    <col min="7" max="9" width="10.7109375" customWidth="1"/>
    <col min="10" max="10" width="20.7109375" customWidth="1"/>
    <col min="11" max="11" width="80.7109375" customWidth="1"/>
    <col min="15" max="15" width="20.7109375" customWidth="1"/>
    <col min="16" max="16" width="80.7109375" customWidth="1"/>
    <col min="17" max="19" width="10.7109375" customWidth="1"/>
    <col min="20" max="20" width="20.7109375" customWidth="1"/>
    <col min="21" max="21" width="80.7109375" customWidth="1"/>
  </cols>
  <sheetData>
    <row r="1" spans="1:57" ht="45" customHeight="1" x14ac:dyDescent="0.25">
      <c r="A1" s="33" t="s">
        <v>293</v>
      </c>
      <c r="B1" s="72" t="s">
        <v>10</v>
      </c>
      <c r="C1" s="72"/>
      <c r="D1" s="72"/>
      <c r="E1" s="72"/>
      <c r="F1" s="72"/>
      <c r="G1" s="72" t="s">
        <v>13</v>
      </c>
      <c r="H1" s="72"/>
      <c r="I1" s="72"/>
      <c r="J1" s="72"/>
      <c r="K1" s="72"/>
      <c r="L1" s="72" t="s">
        <v>14</v>
      </c>
      <c r="M1" s="72"/>
      <c r="N1" s="72"/>
      <c r="O1" s="72"/>
      <c r="P1" s="72"/>
      <c r="Q1" s="72" t="s">
        <v>15</v>
      </c>
      <c r="R1" s="72"/>
      <c r="S1" s="72"/>
      <c r="T1" s="72"/>
      <c r="U1" s="72"/>
    </row>
    <row r="2" spans="1:57" ht="36" x14ac:dyDescent="0.25">
      <c r="A2" s="33" t="s">
        <v>24</v>
      </c>
      <c r="B2" s="34" t="s">
        <v>136</v>
      </c>
      <c r="C2" s="34" t="s">
        <v>137</v>
      </c>
      <c r="D2" s="34" t="s">
        <v>138</v>
      </c>
      <c r="E2" s="34" t="s">
        <v>139</v>
      </c>
      <c r="F2" s="34" t="s">
        <v>0</v>
      </c>
      <c r="G2" s="34" t="s">
        <v>136</v>
      </c>
      <c r="H2" s="34" t="s">
        <v>137</v>
      </c>
      <c r="I2" s="34" t="s">
        <v>138</v>
      </c>
      <c r="J2" s="34" t="s">
        <v>139</v>
      </c>
      <c r="K2" s="34" t="s">
        <v>0</v>
      </c>
      <c r="L2" s="34" t="s">
        <v>136</v>
      </c>
      <c r="M2" s="34" t="s">
        <v>137</v>
      </c>
      <c r="N2" s="34" t="s">
        <v>138</v>
      </c>
      <c r="O2" s="34" t="s">
        <v>139</v>
      </c>
      <c r="P2" s="34" t="s">
        <v>0</v>
      </c>
      <c r="Q2" s="34" t="s">
        <v>136</v>
      </c>
      <c r="R2" s="34" t="s">
        <v>137</v>
      </c>
      <c r="S2" s="34" t="s">
        <v>138</v>
      </c>
      <c r="T2" s="34" t="s">
        <v>139</v>
      </c>
      <c r="U2" s="34" t="s">
        <v>0</v>
      </c>
      <c r="AK2" s="8" t="s">
        <v>140</v>
      </c>
      <c r="AL2" s="8" t="s">
        <v>141</v>
      </c>
      <c r="AM2" s="8" t="s">
        <v>142</v>
      </c>
      <c r="AN2" s="8" t="s">
        <v>131</v>
      </c>
      <c r="AO2" s="8" t="s">
        <v>143</v>
      </c>
      <c r="AP2" s="8" t="s">
        <v>144</v>
      </c>
      <c r="AQ2" s="8" t="s">
        <v>145</v>
      </c>
      <c r="AR2" s="8" t="s">
        <v>146</v>
      </c>
      <c r="AS2" s="8" t="s">
        <v>147</v>
      </c>
      <c r="AT2" s="8" t="s">
        <v>148</v>
      </c>
      <c r="AU2" s="8" t="s">
        <v>149</v>
      </c>
      <c r="AV2" s="8" t="s">
        <v>150</v>
      </c>
      <c r="AW2" s="8" t="s">
        <v>151</v>
      </c>
      <c r="AX2" s="8" t="s">
        <v>152</v>
      </c>
      <c r="AY2" s="8" t="s">
        <v>153</v>
      </c>
      <c r="AZ2" s="8" t="s">
        <v>154</v>
      </c>
      <c r="BA2" s="8" t="s">
        <v>155</v>
      </c>
      <c r="BB2" s="9" t="s">
        <v>156</v>
      </c>
      <c r="BC2" s="8" t="s">
        <v>157</v>
      </c>
      <c r="BD2" s="9" t="s">
        <v>158</v>
      </c>
      <c r="BE2" s="9" t="s">
        <v>159</v>
      </c>
    </row>
    <row r="3" spans="1:57" ht="48" x14ac:dyDescent="0.25">
      <c r="A3" s="29" t="s">
        <v>287</v>
      </c>
      <c r="B3" s="2" t="s">
        <v>164</v>
      </c>
      <c r="C3" s="2" t="s">
        <v>164</v>
      </c>
      <c r="D3" s="2" t="s">
        <v>168</v>
      </c>
      <c r="E3" s="2" t="s">
        <v>45</v>
      </c>
      <c r="F3" s="31" t="s">
        <v>289</v>
      </c>
      <c r="G3" s="2" t="s">
        <v>164</v>
      </c>
      <c r="H3" s="2" t="s">
        <v>164</v>
      </c>
      <c r="I3" s="2" t="s">
        <v>47</v>
      </c>
      <c r="J3" s="2" t="s">
        <v>45</v>
      </c>
      <c r="K3" s="32" t="s">
        <v>45</v>
      </c>
      <c r="L3" s="2" t="s">
        <v>164</v>
      </c>
      <c r="M3" s="2" t="s">
        <v>164</v>
      </c>
      <c r="N3" s="2" t="s">
        <v>164</v>
      </c>
      <c r="O3" s="2" t="s">
        <v>45</v>
      </c>
      <c r="P3" s="32" t="s">
        <v>45</v>
      </c>
      <c r="Q3" s="2" t="s">
        <v>168</v>
      </c>
      <c r="R3" s="2" t="s">
        <v>47</v>
      </c>
      <c r="S3" s="2" t="s">
        <v>47</v>
      </c>
      <c r="T3" s="2" t="s">
        <v>45</v>
      </c>
      <c r="U3" s="31" t="s">
        <v>291</v>
      </c>
      <c r="AK3" s="1"/>
      <c r="AL3" s="1"/>
      <c r="AM3" s="1"/>
      <c r="AN3" s="1"/>
      <c r="AO3" s="1"/>
      <c r="AP3" s="1"/>
      <c r="AQ3" s="1"/>
      <c r="AR3" s="1"/>
      <c r="AS3" s="1"/>
      <c r="AT3" s="1"/>
      <c r="AU3" s="1"/>
      <c r="AV3" s="1"/>
      <c r="AW3" s="1"/>
      <c r="AX3" s="1"/>
      <c r="AY3" s="1"/>
      <c r="AZ3" s="1"/>
      <c r="BA3" s="1"/>
      <c r="BB3" s="1"/>
      <c r="BC3" s="1"/>
      <c r="BD3" s="1"/>
      <c r="BE3" s="1"/>
    </row>
    <row r="4" spans="1:57" ht="45" x14ac:dyDescent="0.25">
      <c r="A4" s="30" t="s">
        <v>288</v>
      </c>
      <c r="B4" s="14">
        <v>8332.7000000000007</v>
      </c>
      <c r="C4" s="14">
        <v>765.92</v>
      </c>
      <c r="D4" s="14">
        <v>4946.99</v>
      </c>
      <c r="E4" s="16" t="s">
        <v>160</v>
      </c>
      <c r="F4" s="31" t="s">
        <v>45</v>
      </c>
      <c r="G4" s="14">
        <v>3013.01</v>
      </c>
      <c r="H4" s="14">
        <v>2756.08</v>
      </c>
      <c r="I4" s="2" t="s">
        <v>47</v>
      </c>
      <c r="J4" s="16" t="s">
        <v>162</v>
      </c>
      <c r="K4" s="32" t="s">
        <v>45</v>
      </c>
      <c r="L4" s="14">
        <f>7553.1+2164.04</f>
        <v>9717.14</v>
      </c>
      <c r="M4" s="14">
        <f>5255.9991
+159.2727</f>
        <v>5415.2718000000004</v>
      </c>
      <c r="N4" s="14">
        <f>3108.8211+94.2</f>
        <v>3203.0210999999999</v>
      </c>
      <c r="O4" s="16" t="s">
        <v>163</v>
      </c>
      <c r="P4" s="32" t="s">
        <v>45</v>
      </c>
      <c r="Q4" s="2" t="s">
        <v>168</v>
      </c>
      <c r="R4" s="2" t="s">
        <v>47</v>
      </c>
      <c r="S4" s="2" t="s">
        <v>47</v>
      </c>
      <c r="T4" s="2">
        <v>182</v>
      </c>
      <c r="U4" s="31" t="s">
        <v>292</v>
      </c>
      <c r="AK4" s="1"/>
      <c r="AL4" s="1"/>
      <c r="AM4" s="1"/>
      <c r="AN4" s="1"/>
      <c r="AO4" s="1"/>
      <c r="AP4" s="1"/>
      <c r="AQ4" s="1"/>
      <c r="AR4" s="1"/>
      <c r="AS4" s="1"/>
      <c r="AT4" s="1"/>
      <c r="AU4" s="1"/>
      <c r="AV4" s="1"/>
      <c r="AW4" s="1"/>
      <c r="AX4" s="1"/>
      <c r="AY4" s="1"/>
      <c r="AZ4" s="1"/>
      <c r="BA4" s="1"/>
      <c r="BB4" s="1"/>
      <c r="BC4" s="1"/>
      <c r="BD4" s="1"/>
      <c r="BE4" s="1"/>
    </row>
    <row r="5" spans="1:57" ht="45" x14ac:dyDescent="0.25">
      <c r="A5" s="30" t="s">
        <v>294</v>
      </c>
      <c r="B5" s="2" t="s">
        <v>164</v>
      </c>
      <c r="C5" s="2" t="s">
        <v>164</v>
      </c>
      <c r="D5" s="2" t="s">
        <v>164</v>
      </c>
      <c r="E5" s="16" t="s">
        <v>165</v>
      </c>
      <c r="F5" s="31" t="s">
        <v>45</v>
      </c>
      <c r="G5" s="2" t="s">
        <v>164</v>
      </c>
      <c r="H5" s="2" t="s">
        <v>164</v>
      </c>
      <c r="I5" s="2" t="s">
        <v>47</v>
      </c>
      <c r="J5" s="16" t="s">
        <v>166</v>
      </c>
      <c r="K5" s="32" t="s">
        <v>45</v>
      </c>
      <c r="L5" s="2" t="s">
        <v>164</v>
      </c>
      <c r="M5" s="2" t="s">
        <v>164</v>
      </c>
      <c r="N5" s="2" t="s">
        <v>164</v>
      </c>
      <c r="O5" s="16" t="s">
        <v>167</v>
      </c>
      <c r="P5" s="32" t="s">
        <v>45</v>
      </c>
      <c r="Q5" s="2" t="s">
        <v>164</v>
      </c>
      <c r="R5" s="2" t="s">
        <v>47</v>
      </c>
      <c r="S5" s="2" t="s">
        <v>47</v>
      </c>
      <c r="T5" s="2">
        <v>182</v>
      </c>
      <c r="U5" s="32"/>
      <c r="AK5" s="1"/>
      <c r="AL5" s="1"/>
      <c r="AM5" s="1"/>
      <c r="AN5" s="1"/>
      <c r="AO5" s="1"/>
      <c r="AP5" s="1"/>
      <c r="AQ5" s="1"/>
      <c r="AR5" s="1"/>
      <c r="AS5" s="1"/>
      <c r="AT5" s="1"/>
      <c r="AU5" s="1"/>
      <c r="AV5" s="1"/>
      <c r="AW5" s="1"/>
      <c r="AX5" s="1"/>
      <c r="AY5" s="1"/>
      <c r="AZ5" s="1"/>
      <c r="BA5" s="1"/>
      <c r="BB5" s="1"/>
      <c r="BC5" s="1"/>
      <c r="BD5" s="1"/>
      <c r="BE5" s="1"/>
    </row>
    <row r="6" spans="1:57" ht="60" x14ac:dyDescent="0.25">
      <c r="A6" s="30" t="s">
        <v>295</v>
      </c>
      <c r="B6" s="16" t="s">
        <v>168</v>
      </c>
      <c r="C6" s="2" t="s">
        <v>164</v>
      </c>
      <c r="D6" s="2" t="s">
        <v>164</v>
      </c>
      <c r="E6" s="16" t="s">
        <v>165</v>
      </c>
      <c r="F6" s="31" t="s">
        <v>286</v>
      </c>
      <c r="G6" s="2" t="s">
        <v>164</v>
      </c>
      <c r="H6" s="2" t="s">
        <v>164</v>
      </c>
      <c r="I6" s="2" t="s">
        <v>47</v>
      </c>
      <c r="J6" s="16" t="s">
        <v>166</v>
      </c>
      <c r="K6" s="32" t="s">
        <v>45</v>
      </c>
      <c r="L6" s="2" t="s">
        <v>164</v>
      </c>
      <c r="M6" s="2" t="s">
        <v>164</v>
      </c>
      <c r="N6" s="2" t="s">
        <v>164</v>
      </c>
      <c r="O6" s="16" t="s">
        <v>167</v>
      </c>
      <c r="P6" s="32" t="s">
        <v>45</v>
      </c>
      <c r="Q6" s="2" t="s">
        <v>164</v>
      </c>
      <c r="R6" s="2" t="s">
        <v>47</v>
      </c>
      <c r="S6" s="2" t="s">
        <v>47</v>
      </c>
      <c r="T6" s="2">
        <v>182</v>
      </c>
      <c r="U6" s="32"/>
      <c r="AK6" s="1"/>
      <c r="AL6" s="1"/>
      <c r="AM6" s="1"/>
      <c r="AN6" s="1"/>
      <c r="AO6" s="1"/>
      <c r="AP6" s="1"/>
      <c r="AQ6" s="1"/>
      <c r="AR6" s="1"/>
      <c r="AS6" s="1"/>
      <c r="AT6" s="1"/>
      <c r="AU6" s="1"/>
      <c r="AV6" s="1"/>
      <c r="AW6" s="1"/>
      <c r="AX6" s="1"/>
      <c r="AY6" s="1"/>
      <c r="AZ6" s="1"/>
      <c r="BA6" s="1"/>
      <c r="BB6" s="1"/>
      <c r="BC6" s="1"/>
      <c r="BD6" s="1"/>
      <c r="BE6" s="1"/>
    </row>
    <row r="7" spans="1:57" x14ac:dyDescent="0.25">
      <c r="A7" s="38" t="s">
        <v>278</v>
      </c>
      <c r="B7" s="71" t="s">
        <v>161</v>
      </c>
      <c r="C7" s="71"/>
      <c r="D7" s="71"/>
      <c r="E7" s="71"/>
      <c r="F7" s="71"/>
      <c r="G7" s="71" t="s">
        <v>130</v>
      </c>
      <c r="H7" s="71"/>
      <c r="I7" s="71"/>
      <c r="J7" s="71"/>
      <c r="K7" s="71"/>
      <c r="L7" s="71" t="s">
        <v>130</v>
      </c>
      <c r="M7" s="71"/>
      <c r="N7" s="71"/>
      <c r="O7" s="71"/>
      <c r="P7" s="71"/>
      <c r="Q7" s="71" t="s">
        <v>161</v>
      </c>
      <c r="R7" s="71"/>
      <c r="S7" s="71"/>
      <c r="T7" s="71"/>
      <c r="U7" s="71"/>
      <c r="AK7" s="1"/>
      <c r="AL7" s="1"/>
      <c r="AM7" s="1"/>
      <c r="AN7" s="1"/>
      <c r="AO7" s="1"/>
      <c r="AP7" s="1"/>
      <c r="AQ7" s="1"/>
      <c r="AR7" s="1"/>
      <c r="AS7" s="1"/>
      <c r="AT7" s="1"/>
      <c r="AU7" s="1"/>
      <c r="AV7" s="1"/>
      <c r="AW7" s="1"/>
      <c r="AX7" s="1"/>
      <c r="AY7" s="1"/>
      <c r="AZ7" s="1"/>
      <c r="BA7" s="1"/>
      <c r="BB7" s="1"/>
      <c r="BC7" s="1"/>
      <c r="BD7" s="1"/>
      <c r="BE7" s="1"/>
    </row>
    <row r="8" spans="1:57" x14ac:dyDescent="0.25"/>
    <row r="9" spans="1:57" x14ac:dyDescent="0.25"/>
    <row r="10" spans="1:57" x14ac:dyDescent="0.25"/>
    <row r="11" spans="1:57" x14ac:dyDescent="0.25"/>
    <row r="12" spans="1:57" x14ac:dyDescent="0.25"/>
    <row r="13" spans="1:57" x14ac:dyDescent="0.25"/>
  </sheetData>
  <sheetProtection algorithmName="SHA-512" hashValue="vQUUhitvhEXCGMCefmQ/3leSAeCjftwCDyuudVf2Q+sxBYkgijJJuY6JQKbyVq+kQ1l7PrrAtWUb+JMUbMFAtQ==" saltValue="Ugkq41XJ0GwgYMvHfFH5tg==" spinCount="100000" sheet="1" objects="1" scenarios="1"/>
  <mergeCells count="8">
    <mergeCell ref="B7:F7"/>
    <mergeCell ref="Q7:U7"/>
    <mergeCell ref="G7:K7"/>
    <mergeCell ref="L7:P7"/>
    <mergeCell ref="B1:F1"/>
    <mergeCell ref="Q1:U1"/>
    <mergeCell ref="G1:K1"/>
    <mergeCell ref="L1:P1"/>
  </mergeCells>
  <phoneticPr fontId="13" type="noConversion"/>
  <conditionalFormatting sqref="AK2:AM2">
    <cfRule type="expression" dxfId="1" priority="28">
      <formula>AND(AO2&gt;$Q$30,AP2&gt;#REF!,AQ2&lt;$S$30,AR2&gt;#REF!,#REF!&gt;#REF!,#REF!&gt;#REF!)</formula>
    </cfRule>
  </conditionalFormatting>
  <conditionalFormatting sqref="AK2:BE2">
    <cfRule type="expression" dxfId="0" priority="29">
      <formula>AND(AO2&gt;$Q$30,AP2&gt;#REF!,AQ2&lt;$S$30,AR2&gt;#REF!)</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580FD-D97F-46C4-A418-9088FDA5E569}">
  <sheetPr>
    <tabColor rgb="FF92D050"/>
  </sheetPr>
  <dimension ref="A1:N16"/>
  <sheetViews>
    <sheetView zoomScaleNormal="100" workbookViewId="0">
      <pane xSplit="2" ySplit="2" topLeftCell="C3" activePane="bottomRight" state="frozen"/>
      <selection sqref="A1:S2"/>
      <selection pane="topRight" sqref="A1:S2"/>
      <selection pane="bottomLeft" sqref="A1:S2"/>
      <selection pane="bottomRight" sqref="A1:XFD1048576"/>
    </sheetView>
  </sheetViews>
  <sheetFormatPr baseColWidth="10" defaultColWidth="11.42578125" defaultRowHeight="15" x14ac:dyDescent="0.25"/>
  <cols>
    <col min="1" max="1" width="10.28515625" customWidth="1"/>
    <col min="2" max="2" width="112" customWidth="1"/>
    <col min="3" max="5" width="10.7109375" style="5" customWidth="1"/>
    <col min="6" max="13" width="10.7109375" customWidth="1"/>
    <col min="14" max="14" width="10.7109375" style="5" customWidth="1"/>
  </cols>
  <sheetData>
    <row r="1" spans="1:14" ht="63.75" customHeight="1" x14ac:dyDescent="0.25">
      <c r="A1" s="76" t="s">
        <v>304</v>
      </c>
      <c r="B1" s="77"/>
      <c r="C1" s="78" t="s">
        <v>10</v>
      </c>
      <c r="D1" s="79"/>
      <c r="E1" s="80"/>
      <c r="F1" s="78" t="s">
        <v>13</v>
      </c>
      <c r="G1" s="79"/>
      <c r="H1" s="80"/>
      <c r="I1" s="78" t="s">
        <v>14</v>
      </c>
      <c r="J1" s="79"/>
      <c r="K1" s="80"/>
      <c r="L1" s="78" t="s">
        <v>15</v>
      </c>
      <c r="M1" s="79"/>
      <c r="N1" s="80"/>
    </row>
    <row r="2" spans="1:14" ht="15.75" x14ac:dyDescent="0.25">
      <c r="A2" s="35" t="s">
        <v>303</v>
      </c>
      <c r="B2" s="36" t="s">
        <v>24</v>
      </c>
      <c r="C2" s="34" t="s">
        <v>296</v>
      </c>
      <c r="D2" s="37" t="s">
        <v>139</v>
      </c>
      <c r="E2" s="37" t="s">
        <v>298</v>
      </c>
      <c r="F2" s="34" t="s">
        <v>296</v>
      </c>
      <c r="G2" s="37" t="s">
        <v>139</v>
      </c>
      <c r="H2" s="37" t="s">
        <v>298</v>
      </c>
      <c r="I2" s="34" t="s">
        <v>296</v>
      </c>
      <c r="J2" s="37" t="s">
        <v>139</v>
      </c>
      <c r="K2" s="37" t="s">
        <v>298</v>
      </c>
      <c r="L2" s="34" t="s">
        <v>296</v>
      </c>
      <c r="M2" s="37" t="s">
        <v>139</v>
      </c>
      <c r="N2" s="37" t="s">
        <v>298</v>
      </c>
    </row>
    <row r="3" spans="1:14" ht="30" x14ac:dyDescent="0.25">
      <c r="A3" s="81" t="s">
        <v>173</v>
      </c>
      <c r="B3" s="17" t="s">
        <v>170</v>
      </c>
      <c r="C3" s="2" t="s">
        <v>164</v>
      </c>
      <c r="D3" s="2">
        <v>196</v>
      </c>
      <c r="E3" s="2" t="s">
        <v>45</v>
      </c>
      <c r="F3" s="2" t="s">
        <v>164</v>
      </c>
      <c r="G3" s="2">
        <v>125</v>
      </c>
      <c r="H3" s="2" t="s">
        <v>45</v>
      </c>
      <c r="I3" s="2" t="s">
        <v>164</v>
      </c>
      <c r="J3" s="16" t="s">
        <v>171</v>
      </c>
      <c r="K3" s="2" t="s">
        <v>45</v>
      </c>
      <c r="L3" s="2" t="s">
        <v>164</v>
      </c>
      <c r="M3" s="2">
        <v>182</v>
      </c>
      <c r="N3" s="2" t="s">
        <v>45</v>
      </c>
    </row>
    <row r="4" spans="1:14" x14ac:dyDescent="0.25">
      <c r="A4" s="82"/>
      <c r="B4" s="17" t="s">
        <v>172</v>
      </c>
      <c r="C4" s="2" t="s">
        <v>164</v>
      </c>
      <c r="D4" s="2">
        <v>196</v>
      </c>
      <c r="E4" s="2" t="s">
        <v>45</v>
      </c>
      <c r="F4" s="2" t="s">
        <v>164</v>
      </c>
      <c r="G4" s="2">
        <v>125</v>
      </c>
      <c r="H4" s="2" t="s">
        <v>45</v>
      </c>
      <c r="I4" s="2" t="s">
        <v>164</v>
      </c>
      <c r="J4" s="16" t="s">
        <v>171</v>
      </c>
      <c r="K4" s="2" t="s">
        <v>45</v>
      </c>
      <c r="L4" s="2" t="s">
        <v>164</v>
      </c>
      <c r="M4" s="2">
        <v>182</v>
      </c>
      <c r="N4" s="2" t="s">
        <v>45</v>
      </c>
    </row>
    <row r="5" spans="1:14" ht="45" x14ac:dyDescent="0.25">
      <c r="A5" s="82"/>
      <c r="B5" s="11" t="s">
        <v>174</v>
      </c>
      <c r="C5" s="2" t="s">
        <v>164</v>
      </c>
      <c r="D5" s="2">
        <v>196</v>
      </c>
      <c r="E5" s="2" t="s">
        <v>45</v>
      </c>
      <c r="F5" s="2" t="s">
        <v>164</v>
      </c>
      <c r="G5" s="2">
        <v>125</v>
      </c>
      <c r="H5" s="2" t="s">
        <v>45</v>
      </c>
      <c r="I5" s="2" t="s">
        <v>164</v>
      </c>
      <c r="J5" s="16" t="s">
        <v>171</v>
      </c>
      <c r="K5" s="2" t="s">
        <v>45</v>
      </c>
      <c r="L5" s="2" t="s">
        <v>164</v>
      </c>
      <c r="M5" s="2">
        <v>182</v>
      </c>
      <c r="N5" s="2" t="s">
        <v>45</v>
      </c>
    </row>
    <row r="6" spans="1:14" ht="75" x14ac:dyDescent="0.25">
      <c r="A6" s="82"/>
      <c r="B6" s="11" t="s">
        <v>297</v>
      </c>
      <c r="C6" s="2" t="s">
        <v>164</v>
      </c>
      <c r="D6" s="2">
        <v>197</v>
      </c>
      <c r="E6" s="2" t="s">
        <v>45</v>
      </c>
      <c r="F6" s="2" t="s">
        <v>164</v>
      </c>
      <c r="G6" s="2">
        <v>125</v>
      </c>
      <c r="H6" s="2" t="s">
        <v>45</v>
      </c>
      <c r="I6" s="2" t="s">
        <v>164</v>
      </c>
      <c r="J6" s="16" t="s">
        <v>171</v>
      </c>
      <c r="K6" s="2" t="s">
        <v>45</v>
      </c>
      <c r="L6" s="2" t="s">
        <v>164</v>
      </c>
      <c r="M6" s="2">
        <v>182</v>
      </c>
      <c r="N6" s="2" t="s">
        <v>45</v>
      </c>
    </row>
    <row r="7" spans="1:14" ht="30" x14ac:dyDescent="0.25">
      <c r="A7" s="81" t="s">
        <v>175</v>
      </c>
      <c r="B7" s="17" t="s">
        <v>170</v>
      </c>
      <c r="C7" s="2" t="s">
        <v>164</v>
      </c>
      <c r="D7" s="2" t="s">
        <v>176</v>
      </c>
      <c r="E7" s="2" t="s">
        <v>45</v>
      </c>
      <c r="F7" s="2" t="s">
        <v>164</v>
      </c>
      <c r="G7" s="2">
        <v>136</v>
      </c>
      <c r="H7" s="2" t="s">
        <v>45</v>
      </c>
      <c r="I7" s="2" t="s">
        <v>164</v>
      </c>
      <c r="J7" s="16" t="s">
        <v>177</v>
      </c>
      <c r="K7" s="2" t="s">
        <v>45</v>
      </c>
      <c r="L7" s="2" t="s">
        <v>164</v>
      </c>
      <c r="M7" s="2">
        <v>182</v>
      </c>
      <c r="N7" s="2" t="s">
        <v>45</v>
      </c>
    </row>
    <row r="8" spans="1:14" ht="15.75" customHeight="1" x14ac:dyDescent="0.25">
      <c r="A8" s="82"/>
      <c r="B8" s="17" t="s">
        <v>178</v>
      </c>
      <c r="C8" s="2" t="s">
        <v>164</v>
      </c>
      <c r="D8" s="2" t="s">
        <v>176</v>
      </c>
      <c r="E8" s="2" t="s">
        <v>45</v>
      </c>
      <c r="F8" s="2" t="s">
        <v>164</v>
      </c>
      <c r="G8" s="2">
        <v>136</v>
      </c>
      <c r="H8" s="2" t="s">
        <v>45</v>
      </c>
      <c r="I8" s="2" t="s">
        <v>164</v>
      </c>
      <c r="J8" s="16" t="s">
        <v>177</v>
      </c>
      <c r="K8" s="2" t="s">
        <v>45</v>
      </c>
      <c r="L8" s="2" t="s">
        <v>164</v>
      </c>
      <c r="M8" s="2">
        <v>182</v>
      </c>
      <c r="N8" s="2" t="s">
        <v>45</v>
      </c>
    </row>
    <row r="9" spans="1:14" ht="90" x14ac:dyDescent="0.25">
      <c r="A9" s="82"/>
      <c r="B9" s="11" t="s">
        <v>299</v>
      </c>
      <c r="C9" s="2" t="s">
        <v>164</v>
      </c>
      <c r="D9" s="2" t="s">
        <v>176</v>
      </c>
      <c r="E9" s="2" t="s">
        <v>45</v>
      </c>
      <c r="F9" s="2" t="s">
        <v>164</v>
      </c>
      <c r="G9" s="2">
        <v>136</v>
      </c>
      <c r="H9" s="2" t="s">
        <v>45</v>
      </c>
      <c r="I9" s="2" t="s">
        <v>164</v>
      </c>
      <c r="J9" s="16" t="s">
        <v>177</v>
      </c>
      <c r="K9" s="2" t="s">
        <v>45</v>
      </c>
      <c r="L9" s="2" t="s">
        <v>164</v>
      </c>
      <c r="M9" s="2">
        <v>182</v>
      </c>
      <c r="N9" s="2" t="s">
        <v>45</v>
      </c>
    </row>
    <row r="10" spans="1:14" ht="30" x14ac:dyDescent="0.25">
      <c r="A10" s="81" t="s">
        <v>179</v>
      </c>
      <c r="B10" s="17" t="s">
        <v>180</v>
      </c>
      <c r="C10" s="47" t="s">
        <v>164</v>
      </c>
      <c r="D10" s="47" t="s">
        <v>181</v>
      </c>
      <c r="E10" s="47" t="s">
        <v>45</v>
      </c>
      <c r="F10" s="47" t="s">
        <v>164</v>
      </c>
      <c r="G10" s="47" t="s">
        <v>108</v>
      </c>
      <c r="H10" s="47" t="s">
        <v>45</v>
      </c>
      <c r="I10" s="47" t="s">
        <v>164</v>
      </c>
      <c r="J10" s="28" t="s">
        <v>300</v>
      </c>
      <c r="K10" s="47" t="s">
        <v>45</v>
      </c>
      <c r="L10" s="47" t="s">
        <v>164</v>
      </c>
      <c r="M10" s="47">
        <v>182</v>
      </c>
      <c r="N10" s="47" t="s">
        <v>45</v>
      </c>
    </row>
    <row r="11" spans="1:14" x14ac:dyDescent="0.25">
      <c r="A11" s="82"/>
      <c r="B11" s="17" t="s">
        <v>182</v>
      </c>
      <c r="C11" s="47" t="s">
        <v>164</v>
      </c>
      <c r="D11" s="47" t="s">
        <v>181</v>
      </c>
      <c r="E11" s="47" t="s">
        <v>45</v>
      </c>
      <c r="F11" s="47" t="s">
        <v>164</v>
      </c>
      <c r="G11" s="47" t="s">
        <v>108</v>
      </c>
      <c r="H11" s="47" t="s">
        <v>45</v>
      </c>
      <c r="I11" s="47" t="s">
        <v>164</v>
      </c>
      <c r="J11" s="28" t="s">
        <v>300</v>
      </c>
      <c r="K11" s="47" t="s">
        <v>45</v>
      </c>
      <c r="L11" s="47" t="s">
        <v>164</v>
      </c>
      <c r="M11" s="47">
        <v>182</v>
      </c>
      <c r="N11" s="47" t="s">
        <v>45</v>
      </c>
    </row>
    <row r="12" spans="1:14" ht="60" x14ac:dyDescent="0.25">
      <c r="A12" s="82"/>
      <c r="B12" s="11" t="s">
        <v>183</v>
      </c>
      <c r="C12" s="47" t="s">
        <v>164</v>
      </c>
      <c r="D12" s="47" t="s">
        <v>181</v>
      </c>
      <c r="E12" s="47" t="s">
        <v>45</v>
      </c>
      <c r="F12" s="47" t="s">
        <v>164</v>
      </c>
      <c r="G12" s="47" t="s">
        <v>108</v>
      </c>
      <c r="H12" s="47" t="s">
        <v>45</v>
      </c>
      <c r="I12" s="47" t="s">
        <v>164</v>
      </c>
      <c r="J12" s="28" t="s">
        <v>300</v>
      </c>
      <c r="K12" s="47" t="s">
        <v>45</v>
      </c>
      <c r="L12" s="47" t="s">
        <v>164</v>
      </c>
      <c r="M12" s="47">
        <v>182</v>
      </c>
      <c r="N12" s="47" t="s">
        <v>45</v>
      </c>
    </row>
    <row r="13" spans="1:14" ht="120" x14ac:dyDescent="0.25">
      <c r="A13" s="82"/>
      <c r="B13" s="11" t="s">
        <v>301</v>
      </c>
      <c r="C13" s="47" t="s">
        <v>164</v>
      </c>
      <c r="D13" s="47" t="s">
        <v>181</v>
      </c>
      <c r="E13" s="47" t="s">
        <v>45</v>
      </c>
      <c r="F13" s="47" t="s">
        <v>164</v>
      </c>
      <c r="G13" s="47" t="s">
        <v>108</v>
      </c>
      <c r="H13" s="47" t="s">
        <v>45</v>
      </c>
      <c r="I13" s="47" t="s">
        <v>164</v>
      </c>
      <c r="J13" s="28" t="s">
        <v>300</v>
      </c>
      <c r="K13" s="47" t="s">
        <v>45</v>
      </c>
      <c r="L13" s="47" t="s">
        <v>164</v>
      </c>
      <c r="M13" s="47">
        <v>182</v>
      </c>
      <c r="N13" s="47" t="s">
        <v>45</v>
      </c>
    </row>
    <row r="14" spans="1:14" ht="15.75" x14ac:dyDescent="0.25">
      <c r="A14" s="83" t="s">
        <v>278</v>
      </c>
      <c r="B14" s="84"/>
      <c r="C14" s="73" t="s">
        <v>130</v>
      </c>
      <c r="D14" s="74"/>
      <c r="E14" s="75"/>
      <c r="F14" s="73" t="s">
        <v>130</v>
      </c>
      <c r="G14" s="74"/>
      <c r="H14" s="75"/>
      <c r="I14" s="73" t="s">
        <v>130</v>
      </c>
      <c r="J14" s="74"/>
      <c r="K14" s="75"/>
      <c r="L14" s="73" t="s">
        <v>130</v>
      </c>
      <c r="M14" s="74"/>
      <c r="N14" s="75"/>
    </row>
    <row r="15" spans="1:14" x14ac:dyDescent="0.25">
      <c r="F15" s="5"/>
      <c r="G15" s="5"/>
      <c r="H15" s="5"/>
      <c r="I15" s="5"/>
      <c r="L15" s="5"/>
      <c r="M15" s="5"/>
    </row>
    <row r="16" spans="1:14" x14ac:dyDescent="0.25">
      <c r="F16" s="5"/>
      <c r="G16" s="5"/>
      <c r="H16" s="5"/>
      <c r="I16" s="5"/>
      <c r="L16" s="5"/>
      <c r="M16" s="5"/>
    </row>
  </sheetData>
  <sheetProtection algorithmName="SHA-512" hashValue="XSYFzdyiIjNv4AwcxgFH6PZvoF2naokpdnTfNRpq5H9JY62tRQae4EBuZN+K1HSYTg1oQQenCOs5MlzwSwh43g==" saltValue="a71dhHS1WKbQwN82JNQOOA==" spinCount="100000" sheet="1" objects="1" scenarios="1"/>
  <mergeCells count="13">
    <mergeCell ref="C14:E14"/>
    <mergeCell ref="L14:N14"/>
    <mergeCell ref="F14:H14"/>
    <mergeCell ref="I14:K14"/>
    <mergeCell ref="A1:B1"/>
    <mergeCell ref="C1:E1"/>
    <mergeCell ref="L1:N1"/>
    <mergeCell ref="F1:H1"/>
    <mergeCell ref="I1:K1"/>
    <mergeCell ref="A3:A6"/>
    <mergeCell ref="A7:A9"/>
    <mergeCell ref="A10:A13"/>
    <mergeCell ref="A14:B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DA0E-8D03-4B8D-A9FD-AD3D77BFC912}">
  <sheetPr>
    <tabColor rgb="FF92D050"/>
  </sheetPr>
  <dimension ref="A1:I9"/>
  <sheetViews>
    <sheetView zoomScaleNormal="100" workbookViewId="0">
      <selection sqref="A1:XFD1048576"/>
    </sheetView>
  </sheetViews>
  <sheetFormatPr baseColWidth="10" defaultColWidth="11.42578125" defaultRowHeight="15" x14ac:dyDescent="0.25"/>
  <cols>
    <col min="1" max="1" width="129.7109375" style="10" customWidth="1"/>
    <col min="2" max="3" width="13" customWidth="1"/>
    <col min="6" max="6" width="13.7109375" customWidth="1"/>
  </cols>
  <sheetData>
    <row r="1" spans="1:9" ht="45" customHeight="1" x14ac:dyDescent="0.25">
      <c r="A1" s="20" t="s">
        <v>309</v>
      </c>
      <c r="B1" s="85" t="s">
        <v>10</v>
      </c>
      <c r="C1" s="85"/>
      <c r="D1" s="85" t="s">
        <v>13</v>
      </c>
      <c r="E1" s="85"/>
      <c r="F1" s="85" t="s">
        <v>14</v>
      </c>
      <c r="G1" s="85"/>
      <c r="H1" s="85" t="s">
        <v>15</v>
      </c>
      <c r="I1" s="85"/>
    </row>
    <row r="2" spans="1:9" x14ac:dyDescent="0.25">
      <c r="A2" s="50" t="s">
        <v>24</v>
      </c>
      <c r="B2" s="85" t="s">
        <v>307</v>
      </c>
      <c r="C2" s="85" t="s">
        <v>139</v>
      </c>
      <c r="D2" s="85" t="s">
        <v>307</v>
      </c>
      <c r="E2" s="85" t="s">
        <v>139</v>
      </c>
      <c r="F2" s="85" t="s">
        <v>307</v>
      </c>
      <c r="G2" s="85" t="s">
        <v>139</v>
      </c>
      <c r="H2" s="85" t="s">
        <v>307</v>
      </c>
      <c r="I2" s="85" t="s">
        <v>139</v>
      </c>
    </row>
    <row r="3" spans="1:9" x14ac:dyDescent="0.25">
      <c r="A3" s="15" t="s">
        <v>185</v>
      </c>
      <c r="B3" s="85"/>
      <c r="C3" s="85"/>
      <c r="D3" s="85"/>
      <c r="E3" s="85"/>
      <c r="F3" s="85"/>
      <c r="G3" s="85"/>
      <c r="H3" s="85"/>
      <c r="I3" s="85"/>
    </row>
    <row r="4" spans="1:9" ht="30" x14ac:dyDescent="0.25">
      <c r="A4" s="3" t="s">
        <v>187</v>
      </c>
      <c r="B4" s="16" t="s">
        <v>130</v>
      </c>
      <c r="C4" s="16">
        <v>243</v>
      </c>
      <c r="D4" s="16" t="s">
        <v>130</v>
      </c>
      <c r="E4" s="16">
        <v>157</v>
      </c>
      <c r="F4" s="16" t="s">
        <v>130</v>
      </c>
      <c r="G4" s="16" t="s">
        <v>189</v>
      </c>
      <c r="H4" s="16" t="s">
        <v>130</v>
      </c>
      <c r="I4" s="16" t="s">
        <v>188</v>
      </c>
    </row>
    <row r="5" spans="1:9" ht="45" x14ac:dyDescent="0.25">
      <c r="A5" s="3" t="s">
        <v>305</v>
      </c>
      <c r="B5" s="16" t="s">
        <v>130</v>
      </c>
      <c r="C5" s="16" t="s">
        <v>190</v>
      </c>
      <c r="D5" s="16" t="s">
        <v>130</v>
      </c>
      <c r="E5" s="16" t="s">
        <v>191</v>
      </c>
      <c r="F5" s="16" t="s">
        <v>130</v>
      </c>
      <c r="G5" s="16" t="s">
        <v>189</v>
      </c>
      <c r="H5" s="16" t="s">
        <v>130</v>
      </c>
      <c r="I5" s="16" t="s">
        <v>335</v>
      </c>
    </row>
    <row r="6" spans="1:9" ht="30" x14ac:dyDescent="0.25">
      <c r="A6" s="3" t="s">
        <v>193</v>
      </c>
      <c r="B6" s="16" t="s">
        <v>130</v>
      </c>
      <c r="C6" s="16">
        <v>245</v>
      </c>
      <c r="D6" s="16" t="s">
        <v>130</v>
      </c>
      <c r="E6" s="16" t="s">
        <v>194</v>
      </c>
      <c r="F6" s="16" t="s">
        <v>130</v>
      </c>
      <c r="G6" s="16" t="s">
        <v>195</v>
      </c>
      <c r="H6" s="16" t="s">
        <v>161</v>
      </c>
      <c r="I6" s="16" t="s">
        <v>192</v>
      </c>
    </row>
    <row r="7" spans="1:9" ht="30" x14ac:dyDescent="0.25">
      <c r="A7" s="3" t="s">
        <v>196</v>
      </c>
      <c r="B7" s="16" t="s">
        <v>130</v>
      </c>
      <c r="C7" s="16">
        <v>236</v>
      </c>
      <c r="D7" s="16" t="s">
        <v>130</v>
      </c>
      <c r="E7" s="16">
        <v>189</v>
      </c>
      <c r="F7" s="16" t="s">
        <v>130</v>
      </c>
      <c r="G7" s="16" t="s">
        <v>197</v>
      </c>
      <c r="H7" s="16" t="s">
        <v>130</v>
      </c>
      <c r="I7" s="16">
        <v>192</v>
      </c>
    </row>
    <row r="8" spans="1:9" x14ac:dyDescent="0.25">
      <c r="A8" s="3" t="s">
        <v>198</v>
      </c>
      <c r="B8" s="4" t="s">
        <v>130</v>
      </c>
      <c r="C8" s="4">
        <v>235</v>
      </c>
      <c r="D8" s="2" t="s">
        <v>130</v>
      </c>
      <c r="E8" s="4">
        <v>157</v>
      </c>
      <c r="F8" s="16" t="s">
        <v>130</v>
      </c>
      <c r="G8" s="4">
        <v>913</v>
      </c>
      <c r="H8" s="2" t="s">
        <v>130</v>
      </c>
      <c r="I8" s="4">
        <v>191</v>
      </c>
    </row>
    <row r="9" spans="1:9" x14ac:dyDescent="0.25">
      <c r="A9" s="26" t="s">
        <v>278</v>
      </c>
      <c r="B9" s="86" t="s">
        <v>130</v>
      </c>
      <c r="C9" s="87"/>
      <c r="D9" s="86" t="s">
        <v>130</v>
      </c>
      <c r="E9" s="87"/>
      <c r="F9" s="86" t="s">
        <v>130</v>
      </c>
      <c r="G9" s="87"/>
      <c r="H9" s="86" t="s">
        <v>161</v>
      </c>
      <c r="I9" s="87"/>
    </row>
  </sheetData>
  <sheetProtection algorithmName="SHA-512" hashValue="ilhkCVpHwHglUGSWelhkHdguaxqHPADW35tXtB1kl83s3LEPBbAlMC77LHL9wkk2lEj6uNJh5b7PDXElhmX0GA==" saltValue="HP4XP5pvSPAvRyCmCO/9ug==" spinCount="100000" sheet="1" objects="1" scenarios="1"/>
  <mergeCells count="16">
    <mergeCell ref="B9:C9"/>
    <mergeCell ref="D9:E9"/>
    <mergeCell ref="F9:G9"/>
    <mergeCell ref="H9:I9"/>
    <mergeCell ref="G2:G3"/>
    <mergeCell ref="H2:H3"/>
    <mergeCell ref="I2:I3"/>
    <mergeCell ref="B1:C1"/>
    <mergeCell ref="D1:E1"/>
    <mergeCell ref="F1:G1"/>
    <mergeCell ref="H1:I1"/>
    <mergeCell ref="C2:C3"/>
    <mergeCell ref="B2:B3"/>
    <mergeCell ref="D2:D3"/>
    <mergeCell ref="E2:E3"/>
    <mergeCell ref="F2:F3"/>
  </mergeCells>
  <phoneticPr fontId="13"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3E358-4CA8-41B7-ADB2-D7BA19B7F09D}">
  <sheetPr>
    <tabColor rgb="FF92D050"/>
  </sheetPr>
  <dimension ref="A1:J5"/>
  <sheetViews>
    <sheetView zoomScaleNormal="100" workbookViewId="0">
      <selection sqref="A1:XFD1048576"/>
    </sheetView>
  </sheetViews>
  <sheetFormatPr baseColWidth="10" defaultColWidth="11.42578125" defaultRowHeight="15" x14ac:dyDescent="0.25"/>
  <cols>
    <col min="1" max="1" width="129.7109375" style="10" customWidth="1"/>
    <col min="2" max="3" width="13" customWidth="1"/>
    <col min="6" max="7" width="13.7109375" customWidth="1"/>
  </cols>
  <sheetData>
    <row r="1" spans="1:10" ht="45" customHeight="1" x14ac:dyDescent="0.25">
      <c r="A1" s="20" t="s">
        <v>308</v>
      </c>
      <c r="B1" s="85" t="s">
        <v>10</v>
      </c>
      <c r="C1" s="85"/>
      <c r="D1" s="85" t="s">
        <v>13</v>
      </c>
      <c r="E1" s="85"/>
      <c r="F1" s="85" t="s">
        <v>14</v>
      </c>
      <c r="G1" s="85"/>
      <c r="H1" s="85"/>
      <c r="I1" s="85" t="s">
        <v>15</v>
      </c>
      <c r="J1" s="85"/>
    </row>
    <row r="2" spans="1:10" ht="45" customHeight="1" x14ac:dyDescent="0.25">
      <c r="A2" s="91" t="s">
        <v>24</v>
      </c>
      <c r="B2" s="88" t="s">
        <v>310</v>
      </c>
      <c r="C2" s="88" t="s">
        <v>139</v>
      </c>
      <c r="D2" s="88" t="s">
        <v>310</v>
      </c>
      <c r="E2" s="88" t="s">
        <v>139</v>
      </c>
      <c r="F2" s="20" t="s">
        <v>312</v>
      </c>
      <c r="G2" s="20" t="s">
        <v>313</v>
      </c>
      <c r="H2" s="88" t="s">
        <v>139</v>
      </c>
      <c r="I2" s="88" t="s">
        <v>310</v>
      </c>
      <c r="J2" s="88" t="s">
        <v>139</v>
      </c>
    </row>
    <row r="3" spans="1:10" x14ac:dyDescent="0.25">
      <c r="A3" s="92"/>
      <c r="B3" s="89"/>
      <c r="C3" s="89"/>
      <c r="D3" s="89"/>
      <c r="E3" s="89"/>
      <c r="F3" s="20" t="s">
        <v>310</v>
      </c>
      <c r="G3" s="20" t="s">
        <v>310</v>
      </c>
      <c r="H3" s="89"/>
      <c r="I3" s="89"/>
      <c r="J3" s="89"/>
    </row>
    <row r="4" spans="1:10" ht="30" x14ac:dyDescent="0.25">
      <c r="A4" s="3" t="s">
        <v>132</v>
      </c>
      <c r="B4" s="16">
        <v>26</v>
      </c>
      <c r="C4" s="16" t="s">
        <v>133</v>
      </c>
      <c r="D4" s="16">
        <v>14</v>
      </c>
      <c r="E4" s="16">
        <v>130</v>
      </c>
      <c r="F4" s="16">
        <v>11</v>
      </c>
      <c r="G4" s="16">
        <v>27</v>
      </c>
      <c r="H4" s="16" t="s">
        <v>134</v>
      </c>
      <c r="I4" s="16">
        <v>14</v>
      </c>
      <c r="J4" s="16">
        <v>206</v>
      </c>
    </row>
    <row r="5" spans="1:10" x14ac:dyDescent="0.25">
      <c r="A5" s="26" t="s">
        <v>278</v>
      </c>
      <c r="B5" s="86" t="s">
        <v>130</v>
      </c>
      <c r="C5" s="87"/>
      <c r="D5" s="86" t="s">
        <v>130</v>
      </c>
      <c r="E5" s="87"/>
      <c r="F5" s="86" t="s">
        <v>130</v>
      </c>
      <c r="G5" s="90"/>
      <c r="H5" s="87"/>
      <c r="I5" s="86" t="s">
        <v>130</v>
      </c>
      <c r="J5" s="87"/>
    </row>
  </sheetData>
  <sheetProtection algorithmName="SHA-512" hashValue="ahF+rEQ0C6g2I0i0TrHgr7ahkTf7ElmQYhKNXtU9l+1j3N2yLGkhQDd3CQ/pZmKy103g2TV4lmqdik49ZHPbVQ==" saltValue="CW1k7tyrO/UrCJg/axGdgQ==" spinCount="100000" sheet="1" objects="1" scenarios="1"/>
  <mergeCells count="16">
    <mergeCell ref="B5:C5"/>
    <mergeCell ref="D5:E5"/>
    <mergeCell ref="F5:H5"/>
    <mergeCell ref="I5:J5"/>
    <mergeCell ref="A2:A3"/>
    <mergeCell ref="B2:B3"/>
    <mergeCell ref="C2:C3"/>
    <mergeCell ref="D2:D3"/>
    <mergeCell ref="E2:E3"/>
    <mergeCell ref="B1:C1"/>
    <mergeCell ref="D1:E1"/>
    <mergeCell ref="F1:H1"/>
    <mergeCell ref="I1:J1"/>
    <mergeCell ref="J2:J3"/>
    <mergeCell ref="H2:H3"/>
    <mergeCell ref="I2:I3"/>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ACB4E-7D1A-44D1-B2F8-CE48183A332A}">
  <sheetPr>
    <tabColor rgb="FF92D050"/>
  </sheetPr>
  <dimension ref="A1:S9"/>
  <sheetViews>
    <sheetView zoomScale="85" zoomScaleNormal="85" workbookViewId="0">
      <pane xSplit="2" ySplit="5" topLeftCell="C6" activePane="bottomRight" state="frozen"/>
      <selection sqref="A1:S2"/>
      <selection pane="topRight" sqref="A1:S2"/>
      <selection pane="bottomLeft" sqref="A1:S2"/>
      <selection pane="bottomRight" sqref="A1:XFD1048576"/>
    </sheetView>
  </sheetViews>
  <sheetFormatPr baseColWidth="10" defaultColWidth="9.140625" defaultRowHeight="15" x14ac:dyDescent="0.25"/>
  <cols>
    <col min="1" max="1" width="13.5703125" style="6" customWidth="1"/>
    <col min="2" max="2" width="81.28515625" style="6" customWidth="1"/>
    <col min="3" max="4" width="15.7109375" style="6" customWidth="1"/>
    <col min="5" max="5" width="30.7109375" style="6" customWidth="1"/>
    <col min="6" max="6" width="11.42578125" style="6" customWidth="1"/>
    <col min="7" max="8" width="15.7109375" style="6" customWidth="1"/>
    <col min="9" max="9" width="30.7109375" style="6" customWidth="1"/>
    <col min="10" max="10" width="11.42578125" style="6" customWidth="1"/>
    <col min="11" max="12" width="15.7109375" style="6" customWidth="1"/>
    <col min="13" max="13" width="10.7109375" style="6" customWidth="1"/>
    <col min="14" max="14" width="30.7109375" style="6" customWidth="1"/>
    <col min="15" max="15" width="11.42578125" style="6" customWidth="1"/>
    <col min="16" max="17" width="15.7109375" style="6" customWidth="1"/>
    <col min="18" max="18" width="30.7109375" style="6" customWidth="1"/>
    <col min="19" max="19" width="11.42578125" style="6" customWidth="1"/>
    <col min="20" max="16384" width="9.140625" style="6"/>
  </cols>
  <sheetData>
    <row r="1" spans="1:19" ht="30" customHeight="1" x14ac:dyDescent="0.25">
      <c r="A1" s="85" t="s">
        <v>5</v>
      </c>
      <c r="B1" s="85"/>
      <c r="C1" s="85" t="s">
        <v>259</v>
      </c>
      <c r="D1" s="85"/>
      <c r="E1" s="85"/>
      <c r="F1" s="85"/>
      <c r="G1" s="85"/>
      <c r="H1" s="85"/>
      <c r="I1" s="85"/>
      <c r="J1" s="85"/>
      <c r="K1" s="85"/>
      <c r="L1" s="85"/>
      <c r="M1" s="85"/>
      <c r="N1" s="85"/>
      <c r="O1" s="85"/>
      <c r="P1" s="85"/>
      <c r="Q1" s="85"/>
      <c r="R1" s="85"/>
      <c r="S1" s="85"/>
    </row>
    <row r="2" spans="1:19" x14ac:dyDescent="0.25">
      <c r="A2" s="85"/>
      <c r="B2" s="85"/>
      <c r="C2" s="95" t="s">
        <v>6</v>
      </c>
      <c r="D2" s="95"/>
      <c r="E2" s="95"/>
      <c r="F2" s="95"/>
      <c r="G2" s="95" t="s">
        <v>7</v>
      </c>
      <c r="H2" s="95"/>
      <c r="I2" s="95"/>
      <c r="J2" s="95"/>
      <c r="K2" s="95" t="s">
        <v>8</v>
      </c>
      <c r="L2" s="95"/>
      <c r="M2" s="95"/>
      <c r="N2" s="95"/>
      <c r="O2" s="95"/>
      <c r="P2" s="95" t="s">
        <v>9</v>
      </c>
      <c r="Q2" s="95"/>
      <c r="R2" s="95"/>
      <c r="S2" s="95"/>
    </row>
    <row r="3" spans="1:19" ht="45" customHeight="1" x14ac:dyDescent="0.25">
      <c r="A3" s="85" t="s">
        <v>311</v>
      </c>
      <c r="B3" s="85"/>
      <c r="C3" s="95" t="s">
        <v>10</v>
      </c>
      <c r="D3" s="95"/>
      <c r="E3" s="95" t="s">
        <v>11</v>
      </c>
      <c r="F3" s="95" t="s">
        <v>12</v>
      </c>
      <c r="G3" s="95" t="s">
        <v>13</v>
      </c>
      <c r="H3" s="95"/>
      <c r="I3" s="95" t="s">
        <v>11</v>
      </c>
      <c r="J3" s="95" t="s">
        <v>12</v>
      </c>
      <c r="K3" s="95" t="s">
        <v>14</v>
      </c>
      <c r="L3" s="95"/>
      <c r="M3" s="95"/>
      <c r="N3" s="95" t="s">
        <v>11</v>
      </c>
      <c r="O3" s="95" t="s">
        <v>12</v>
      </c>
      <c r="P3" s="95" t="s">
        <v>15</v>
      </c>
      <c r="Q3" s="95"/>
      <c r="R3" s="95" t="s">
        <v>11</v>
      </c>
      <c r="S3" s="95" t="s">
        <v>12</v>
      </c>
    </row>
    <row r="4" spans="1:19" ht="60" x14ac:dyDescent="0.25">
      <c r="A4" s="85"/>
      <c r="B4" s="85"/>
      <c r="C4" s="51" t="s">
        <v>16</v>
      </c>
      <c r="D4" s="95" t="s">
        <v>17</v>
      </c>
      <c r="E4" s="95"/>
      <c r="F4" s="95"/>
      <c r="G4" s="51" t="s">
        <v>18</v>
      </c>
      <c r="H4" s="95" t="s">
        <v>19</v>
      </c>
      <c r="I4" s="95"/>
      <c r="J4" s="95"/>
      <c r="K4" s="51" t="s">
        <v>20</v>
      </c>
      <c r="L4" s="51" t="s">
        <v>21</v>
      </c>
      <c r="M4" s="95" t="s">
        <v>17</v>
      </c>
      <c r="N4" s="95"/>
      <c r="O4" s="95"/>
      <c r="P4" s="51" t="s">
        <v>22</v>
      </c>
      <c r="Q4" s="95" t="s">
        <v>17</v>
      </c>
      <c r="R4" s="95"/>
      <c r="S4" s="95"/>
    </row>
    <row r="5" spans="1:19" ht="30" x14ac:dyDescent="0.25">
      <c r="A5" s="33" t="s">
        <v>23</v>
      </c>
      <c r="B5" s="20" t="s">
        <v>24</v>
      </c>
      <c r="C5" s="51" t="s">
        <v>25</v>
      </c>
      <c r="D5" s="95"/>
      <c r="E5" s="95"/>
      <c r="F5" s="95"/>
      <c r="G5" s="51" t="s">
        <v>25</v>
      </c>
      <c r="H5" s="95"/>
      <c r="I5" s="95"/>
      <c r="J5" s="95"/>
      <c r="K5" s="51" t="s">
        <v>25</v>
      </c>
      <c r="L5" s="51" t="s">
        <v>25</v>
      </c>
      <c r="M5" s="95"/>
      <c r="N5" s="95"/>
      <c r="O5" s="95"/>
      <c r="P5" s="51" t="s">
        <v>25</v>
      </c>
      <c r="Q5" s="95"/>
      <c r="R5" s="95"/>
      <c r="S5" s="95"/>
    </row>
    <row r="6" spans="1:19" x14ac:dyDescent="0.25">
      <c r="A6" s="93" t="s">
        <v>135</v>
      </c>
      <c r="B6" s="52" t="s">
        <v>115</v>
      </c>
      <c r="C6" s="16" t="s">
        <v>26</v>
      </c>
      <c r="D6" s="53" t="s">
        <v>116</v>
      </c>
      <c r="E6" s="54"/>
      <c r="F6" s="7" t="s">
        <v>28</v>
      </c>
      <c r="G6" s="16" t="s">
        <v>26</v>
      </c>
      <c r="H6" s="16">
        <v>191</v>
      </c>
      <c r="I6" s="54"/>
      <c r="J6" s="7" t="s">
        <v>28</v>
      </c>
      <c r="K6" s="94" t="s">
        <v>26</v>
      </c>
      <c r="L6" s="94"/>
      <c r="M6" s="53" t="s">
        <v>117</v>
      </c>
      <c r="N6" s="54"/>
      <c r="O6" s="7" t="s">
        <v>28</v>
      </c>
      <c r="P6" s="16" t="s">
        <v>26</v>
      </c>
      <c r="Q6" s="53" t="s">
        <v>118</v>
      </c>
      <c r="R6" s="54"/>
      <c r="S6" s="7" t="s">
        <v>28</v>
      </c>
    </row>
    <row r="7" spans="1:19" x14ac:dyDescent="0.25">
      <c r="A7" s="93"/>
      <c r="B7" s="52" t="s">
        <v>272</v>
      </c>
      <c r="C7" s="16" t="s">
        <v>26</v>
      </c>
      <c r="D7" s="53" t="s">
        <v>119</v>
      </c>
      <c r="E7" s="54"/>
      <c r="F7" s="7" t="s">
        <v>28</v>
      </c>
      <c r="G7" s="16" t="s">
        <v>26</v>
      </c>
      <c r="H7" s="16">
        <v>192</v>
      </c>
      <c r="I7" s="54"/>
      <c r="J7" s="7" t="s">
        <v>28</v>
      </c>
      <c r="K7" s="94" t="s">
        <v>26</v>
      </c>
      <c r="L7" s="94"/>
      <c r="M7" s="53" t="s">
        <v>120</v>
      </c>
      <c r="N7" s="54"/>
      <c r="O7" s="7" t="s">
        <v>28</v>
      </c>
      <c r="P7" s="16" t="s">
        <v>26</v>
      </c>
      <c r="Q7" s="53" t="s">
        <v>121</v>
      </c>
      <c r="R7" s="54"/>
      <c r="S7" s="7" t="s">
        <v>28</v>
      </c>
    </row>
    <row r="8" spans="1:19" x14ac:dyDescent="0.25">
      <c r="A8" s="93"/>
      <c r="B8" s="52" t="s">
        <v>273</v>
      </c>
      <c r="C8" s="16" t="s">
        <v>26</v>
      </c>
      <c r="D8" s="53" t="s">
        <v>122</v>
      </c>
      <c r="E8" s="54"/>
      <c r="F8" s="7" t="s">
        <v>28</v>
      </c>
      <c r="G8" s="16" t="s">
        <v>26</v>
      </c>
      <c r="H8" s="16">
        <v>132</v>
      </c>
      <c r="I8" s="54"/>
      <c r="J8" s="7" t="s">
        <v>28</v>
      </c>
      <c r="K8" s="94" t="s">
        <v>26</v>
      </c>
      <c r="L8" s="94"/>
      <c r="M8" s="53" t="s">
        <v>123</v>
      </c>
      <c r="N8" s="54"/>
      <c r="O8" s="7" t="s">
        <v>28</v>
      </c>
      <c r="P8" s="16" t="s">
        <v>26</v>
      </c>
      <c r="Q8" s="53" t="s">
        <v>124</v>
      </c>
      <c r="R8" s="54"/>
      <c r="S8" s="7" t="s">
        <v>28</v>
      </c>
    </row>
    <row r="9" spans="1:19" x14ac:dyDescent="0.25">
      <c r="A9" s="85" t="s">
        <v>127</v>
      </c>
      <c r="B9" s="85"/>
      <c r="C9" s="69" t="s">
        <v>130</v>
      </c>
      <c r="D9" s="69"/>
      <c r="E9" s="69"/>
      <c r="F9" s="69"/>
      <c r="G9" s="69" t="s">
        <v>130</v>
      </c>
      <c r="H9" s="69"/>
      <c r="I9" s="69"/>
      <c r="J9" s="69"/>
      <c r="K9" s="69" t="s">
        <v>130</v>
      </c>
      <c r="L9" s="69"/>
      <c r="M9" s="69"/>
      <c r="N9" s="69"/>
      <c r="O9" s="69"/>
      <c r="P9" s="69" t="s">
        <v>130</v>
      </c>
      <c r="Q9" s="69"/>
      <c r="R9" s="69"/>
      <c r="S9" s="69"/>
    </row>
  </sheetData>
  <sheetProtection algorithmName="SHA-512" hashValue="xVPcg3dYqTh4cH3PSIGGrMoSXKllZPqa4ftTzfSlCIqG4mVgumhHtzv63Ls7rBzm/bX1Yt94MCU46XVBZv+v8Q==" saltValue="aE9J5LKX3uBV1sJC1MKDIw==" spinCount="100000" sheet="1" objects="1" scenarios="1"/>
  <mergeCells count="32">
    <mergeCell ref="A1:B2"/>
    <mergeCell ref="C1:S1"/>
    <mergeCell ref="C2:F2"/>
    <mergeCell ref="G2:J2"/>
    <mergeCell ref="K2:O2"/>
    <mergeCell ref="P2:S2"/>
    <mergeCell ref="C3:D3"/>
    <mergeCell ref="E3:E5"/>
    <mergeCell ref="F3:F5"/>
    <mergeCell ref="G3:H3"/>
    <mergeCell ref="I3:I5"/>
    <mergeCell ref="A6:A8"/>
    <mergeCell ref="K6:L6"/>
    <mergeCell ref="K7:L7"/>
    <mergeCell ref="K8:L8"/>
    <mergeCell ref="S3:S5"/>
    <mergeCell ref="D4:D5"/>
    <mergeCell ref="H4:H5"/>
    <mergeCell ref="M4:M5"/>
    <mergeCell ref="Q4:Q5"/>
    <mergeCell ref="J3:J5"/>
    <mergeCell ref="K3:M3"/>
    <mergeCell ref="N3:N5"/>
    <mergeCell ref="O3:O5"/>
    <mergeCell ref="P3:Q3"/>
    <mergeCell ref="R3:R5"/>
    <mergeCell ref="A3:B4"/>
    <mergeCell ref="A9:B9"/>
    <mergeCell ref="C9:F9"/>
    <mergeCell ref="G9:J9"/>
    <mergeCell ref="K9:O9"/>
    <mergeCell ref="P9:S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41B71-F0F5-4C56-AB05-25767EC26FC9}">
  <sheetPr>
    <tabColor rgb="FF92D050"/>
  </sheetPr>
  <dimension ref="A1:H25"/>
  <sheetViews>
    <sheetView zoomScaleNormal="100" workbookViewId="0">
      <selection sqref="A1:XFD1048576"/>
    </sheetView>
  </sheetViews>
  <sheetFormatPr baseColWidth="10" defaultColWidth="11.42578125" defaultRowHeight="15" x14ac:dyDescent="0.25"/>
  <cols>
    <col min="1" max="1" width="26.85546875" customWidth="1"/>
    <col min="2" max="6" width="18.7109375" customWidth="1"/>
    <col min="7" max="7" width="20" customWidth="1"/>
    <col min="8" max="8" width="15.42578125" customWidth="1"/>
  </cols>
  <sheetData>
    <row r="1" spans="1:8" ht="30" customHeight="1" x14ac:dyDescent="0.25">
      <c r="A1" s="96" t="s">
        <v>285</v>
      </c>
      <c r="B1" s="96"/>
      <c r="C1" s="96"/>
      <c r="D1" s="96"/>
      <c r="E1" s="96"/>
      <c r="F1" s="96"/>
      <c r="G1" s="96"/>
      <c r="H1" s="96"/>
    </row>
    <row r="2" spans="1:8" x14ac:dyDescent="0.25">
      <c r="A2" s="13"/>
      <c r="B2" s="13"/>
      <c r="C2" s="13"/>
      <c r="D2" s="13"/>
      <c r="E2" s="13"/>
      <c r="F2" s="13"/>
      <c r="G2" s="13"/>
    </row>
    <row r="3" spans="1:8" ht="45" customHeight="1" x14ac:dyDescent="0.25">
      <c r="A3" s="20" t="s">
        <v>283</v>
      </c>
      <c r="B3" s="20" t="s">
        <v>241</v>
      </c>
      <c r="C3" s="20" t="s">
        <v>242</v>
      </c>
      <c r="D3" s="20" t="s">
        <v>243</v>
      </c>
      <c r="E3" s="20" t="s">
        <v>244</v>
      </c>
      <c r="F3" s="20" t="s">
        <v>245</v>
      </c>
      <c r="G3" s="20" t="s">
        <v>246</v>
      </c>
      <c r="H3" s="20" t="s">
        <v>281</v>
      </c>
    </row>
    <row r="4" spans="1:8" x14ac:dyDescent="0.25">
      <c r="A4" s="98" t="s">
        <v>279</v>
      </c>
      <c r="B4" s="12" t="s">
        <v>247</v>
      </c>
      <c r="C4" s="12" t="s">
        <v>248</v>
      </c>
      <c r="D4" s="12" t="s">
        <v>249</v>
      </c>
      <c r="E4" s="12" t="s">
        <v>249</v>
      </c>
      <c r="F4" s="12" t="s">
        <v>249</v>
      </c>
      <c r="G4" s="12" t="s">
        <v>249</v>
      </c>
      <c r="H4" s="88" t="s">
        <v>128</v>
      </c>
    </row>
    <row r="5" spans="1:8" x14ac:dyDescent="0.25">
      <c r="A5" s="99"/>
      <c r="B5" s="22">
        <v>1</v>
      </c>
      <c r="C5" s="22">
        <v>0.7</v>
      </c>
      <c r="D5" s="22">
        <v>2.5</v>
      </c>
      <c r="E5" s="22">
        <v>0.09</v>
      </c>
      <c r="F5" s="22">
        <v>0.04</v>
      </c>
      <c r="G5" s="24">
        <v>1500000000</v>
      </c>
      <c r="H5" s="97"/>
    </row>
    <row r="6" spans="1:8" x14ac:dyDescent="0.25">
      <c r="A6" s="27" t="s">
        <v>280</v>
      </c>
      <c r="B6" s="23">
        <v>2.99</v>
      </c>
      <c r="C6" s="23">
        <v>0.24</v>
      </c>
      <c r="D6" s="23">
        <v>52184.11</v>
      </c>
      <c r="E6" s="23">
        <v>0.36</v>
      </c>
      <c r="F6" s="23">
        <v>0.27</v>
      </c>
      <c r="G6" s="25">
        <v>42737303007</v>
      </c>
      <c r="H6" s="97"/>
    </row>
    <row r="7" spans="1:8" x14ac:dyDescent="0.25">
      <c r="A7" s="26" t="s">
        <v>278</v>
      </c>
      <c r="B7" s="26" t="s">
        <v>130</v>
      </c>
      <c r="C7" s="26" t="s">
        <v>130</v>
      </c>
      <c r="D7" s="26" t="s">
        <v>130</v>
      </c>
      <c r="E7" s="26" t="s">
        <v>130</v>
      </c>
      <c r="F7" s="26" t="s">
        <v>130</v>
      </c>
      <c r="G7" s="26" t="s">
        <v>130</v>
      </c>
      <c r="H7" s="89"/>
    </row>
    <row r="8" spans="1:8" s="10" customFormat="1" x14ac:dyDescent="0.25">
      <c r="G8" s="21"/>
    </row>
    <row r="9" spans="1:8" s="10" customFormat="1" ht="45" customHeight="1" x14ac:dyDescent="0.25">
      <c r="A9" s="20" t="s">
        <v>284</v>
      </c>
      <c r="B9" s="20" t="s">
        <v>241</v>
      </c>
      <c r="C9" s="20" t="s">
        <v>242</v>
      </c>
      <c r="D9" s="20" t="s">
        <v>243</v>
      </c>
      <c r="E9" s="20" t="s">
        <v>244</v>
      </c>
      <c r="F9" s="20" t="s">
        <v>245</v>
      </c>
      <c r="G9" s="20" t="s">
        <v>246</v>
      </c>
      <c r="H9" s="20" t="s">
        <v>281</v>
      </c>
    </row>
    <row r="10" spans="1:8" s="10" customFormat="1" x14ac:dyDescent="0.25">
      <c r="A10" s="98" t="s">
        <v>279</v>
      </c>
      <c r="B10" s="12" t="s">
        <v>247</v>
      </c>
      <c r="C10" s="12" t="s">
        <v>248</v>
      </c>
      <c r="D10" s="12" t="s">
        <v>249</v>
      </c>
      <c r="E10" s="12" t="s">
        <v>249</v>
      </c>
      <c r="F10" s="12" t="s">
        <v>249</v>
      </c>
      <c r="G10" s="12" t="s">
        <v>249</v>
      </c>
      <c r="H10" s="88" t="s">
        <v>128</v>
      </c>
    </row>
    <row r="11" spans="1:8" s="10" customFormat="1" x14ac:dyDescent="0.25">
      <c r="A11" s="99"/>
      <c r="B11" s="22">
        <v>1</v>
      </c>
      <c r="C11" s="22">
        <v>0.7</v>
      </c>
      <c r="D11" s="22">
        <v>2</v>
      </c>
      <c r="E11" s="22">
        <v>7.0000000000000007E-2</v>
      </c>
      <c r="F11" s="22">
        <v>0.05</v>
      </c>
      <c r="G11" s="24">
        <v>1000000000</v>
      </c>
      <c r="H11" s="97"/>
    </row>
    <row r="12" spans="1:8" x14ac:dyDescent="0.25">
      <c r="A12" s="27" t="s">
        <v>280</v>
      </c>
      <c r="B12" s="23">
        <v>3.72</v>
      </c>
      <c r="C12" s="23">
        <v>0.28000000000000003</v>
      </c>
      <c r="D12" s="23">
        <v>3.08</v>
      </c>
      <c r="E12" s="23">
        <v>0.15</v>
      </c>
      <c r="F12" s="23">
        <v>0.11</v>
      </c>
      <c r="G12" s="25">
        <v>1797120741</v>
      </c>
      <c r="H12" s="97"/>
    </row>
    <row r="13" spans="1:8" x14ac:dyDescent="0.25">
      <c r="A13" s="26" t="s">
        <v>278</v>
      </c>
      <c r="B13" s="26" t="s">
        <v>130</v>
      </c>
      <c r="C13" s="26" t="s">
        <v>130</v>
      </c>
      <c r="D13" s="26" t="s">
        <v>130</v>
      </c>
      <c r="E13" s="26" t="s">
        <v>130</v>
      </c>
      <c r="F13" s="26" t="s">
        <v>130</v>
      </c>
      <c r="G13" s="26" t="s">
        <v>130</v>
      </c>
      <c r="H13" s="89"/>
    </row>
    <row r="15" spans="1:8" ht="45" customHeight="1" x14ac:dyDescent="0.25">
      <c r="A15" s="20" t="s">
        <v>184</v>
      </c>
      <c r="B15" s="20" t="s">
        <v>241</v>
      </c>
      <c r="C15" s="20" t="s">
        <v>242</v>
      </c>
      <c r="D15" s="20" t="s">
        <v>243</v>
      </c>
      <c r="E15" s="20" t="s">
        <v>244</v>
      </c>
      <c r="F15" s="20" t="s">
        <v>245</v>
      </c>
      <c r="G15" s="20" t="s">
        <v>246</v>
      </c>
      <c r="H15" s="20" t="s">
        <v>281</v>
      </c>
    </row>
    <row r="16" spans="1:8" x14ac:dyDescent="0.25">
      <c r="A16" s="98" t="s">
        <v>279</v>
      </c>
      <c r="B16" s="12" t="s">
        <v>247</v>
      </c>
      <c r="C16" s="12" t="s">
        <v>248</v>
      </c>
      <c r="D16" s="12" t="s">
        <v>249</v>
      </c>
      <c r="E16" s="12" t="s">
        <v>249</v>
      </c>
      <c r="F16" s="12" t="s">
        <v>249</v>
      </c>
      <c r="G16" s="12" t="s">
        <v>249</v>
      </c>
      <c r="H16" s="88" t="s">
        <v>128</v>
      </c>
    </row>
    <row r="17" spans="1:8" x14ac:dyDescent="0.25">
      <c r="A17" s="99"/>
      <c r="B17" s="22">
        <v>1</v>
      </c>
      <c r="C17" s="22">
        <v>0.7</v>
      </c>
      <c r="D17" s="22">
        <v>2</v>
      </c>
      <c r="E17" s="22">
        <v>7.0000000000000007E-2</v>
      </c>
      <c r="F17" s="22">
        <v>0.05</v>
      </c>
      <c r="G17" s="24">
        <v>1000000000</v>
      </c>
      <c r="H17" s="97"/>
    </row>
    <row r="18" spans="1:8" x14ac:dyDescent="0.25">
      <c r="A18" s="27" t="s">
        <v>280</v>
      </c>
      <c r="B18" s="23">
        <v>2.56</v>
      </c>
      <c r="C18" s="23">
        <v>0.55000000000000004</v>
      </c>
      <c r="D18" s="23">
        <v>60.34</v>
      </c>
      <c r="E18" s="23">
        <v>0.92</v>
      </c>
      <c r="F18" s="23">
        <v>0.41</v>
      </c>
      <c r="G18" s="25">
        <v>31006906464</v>
      </c>
      <c r="H18" s="97"/>
    </row>
    <row r="19" spans="1:8" x14ac:dyDescent="0.25">
      <c r="A19" s="26" t="s">
        <v>278</v>
      </c>
      <c r="B19" s="26" t="s">
        <v>130</v>
      </c>
      <c r="C19" s="26" t="s">
        <v>130</v>
      </c>
      <c r="D19" s="26" t="s">
        <v>130</v>
      </c>
      <c r="E19" s="26" t="s">
        <v>130</v>
      </c>
      <c r="F19" s="26" t="s">
        <v>130</v>
      </c>
      <c r="G19" s="26" t="s">
        <v>130</v>
      </c>
      <c r="H19" s="89"/>
    </row>
    <row r="21" spans="1:8" s="10" customFormat="1" ht="45" customHeight="1" x14ac:dyDescent="0.25">
      <c r="A21" s="20" t="s">
        <v>282</v>
      </c>
      <c r="B21" s="20" t="s">
        <v>241</v>
      </c>
      <c r="C21" s="20" t="s">
        <v>242</v>
      </c>
      <c r="D21" s="20" t="s">
        <v>243</v>
      </c>
      <c r="E21" s="20" t="s">
        <v>244</v>
      </c>
      <c r="F21" s="20" t="s">
        <v>245</v>
      </c>
      <c r="G21" s="20" t="s">
        <v>246</v>
      </c>
      <c r="H21" s="20" t="s">
        <v>281</v>
      </c>
    </row>
    <row r="22" spans="1:8" s="10" customFormat="1" x14ac:dyDescent="0.25">
      <c r="A22" s="98" t="s">
        <v>279</v>
      </c>
      <c r="B22" s="12" t="s">
        <v>247</v>
      </c>
      <c r="C22" s="12" t="s">
        <v>248</v>
      </c>
      <c r="D22" s="12" t="s">
        <v>249</v>
      </c>
      <c r="E22" s="12" t="s">
        <v>249</v>
      </c>
      <c r="F22" s="12" t="s">
        <v>249</v>
      </c>
      <c r="G22" s="12" t="s">
        <v>249</v>
      </c>
      <c r="H22" s="88" t="s">
        <v>128</v>
      </c>
    </row>
    <row r="23" spans="1:8" s="19" customFormat="1" x14ac:dyDescent="0.25">
      <c r="A23" s="99"/>
      <c r="B23" s="22">
        <v>1</v>
      </c>
      <c r="C23" s="22">
        <v>0.7</v>
      </c>
      <c r="D23" s="22">
        <v>2.5</v>
      </c>
      <c r="E23" s="22">
        <v>0.09</v>
      </c>
      <c r="F23" s="22">
        <v>0.04</v>
      </c>
      <c r="G23" s="24">
        <v>1500000000</v>
      </c>
      <c r="H23" s="97"/>
    </row>
    <row r="24" spans="1:8" s="19" customFormat="1" x14ac:dyDescent="0.25">
      <c r="A24" s="27" t="s">
        <v>280</v>
      </c>
      <c r="B24" s="23">
        <v>1.1000000000000001</v>
      </c>
      <c r="C24" s="23">
        <v>0.49</v>
      </c>
      <c r="D24" s="23">
        <v>22.14</v>
      </c>
      <c r="E24" s="23">
        <v>0.38</v>
      </c>
      <c r="F24" s="23">
        <v>0.19</v>
      </c>
      <c r="G24" s="25">
        <v>1599814000</v>
      </c>
      <c r="H24" s="97"/>
    </row>
    <row r="25" spans="1:8" s="10" customFormat="1" x14ac:dyDescent="0.25">
      <c r="A25" s="26" t="s">
        <v>278</v>
      </c>
      <c r="B25" s="26" t="s">
        <v>130</v>
      </c>
      <c r="C25" s="26" t="s">
        <v>130</v>
      </c>
      <c r="D25" s="26" t="s">
        <v>130</v>
      </c>
      <c r="E25" s="26" t="s">
        <v>130</v>
      </c>
      <c r="F25" s="26" t="s">
        <v>130</v>
      </c>
      <c r="G25" s="26" t="s">
        <v>130</v>
      </c>
      <c r="H25" s="89"/>
    </row>
  </sheetData>
  <sheetProtection algorithmName="SHA-512" hashValue="Uy1X2fTGpFOnA3RkvBE4dNfBuYs8rp0rFGZIz94h6pItbZzi7sL7sjDKN6jscvq37kYXMPPr/xZrrVbXhzpXtw==" saltValue="/niJ/9KwCLIxX4nI5BYB4A==" spinCount="100000" sheet="1" objects="1" scenarios="1"/>
  <mergeCells count="9">
    <mergeCell ref="A1:H1"/>
    <mergeCell ref="H22:H25"/>
    <mergeCell ref="H10:H13"/>
    <mergeCell ref="H4:H7"/>
    <mergeCell ref="H16:H19"/>
    <mergeCell ref="A10:A11"/>
    <mergeCell ref="A4:A5"/>
    <mergeCell ref="A16:A17"/>
    <mergeCell ref="A22:A2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7E8E-CDE5-40EE-A8B8-A2646A3DB4CC}">
  <sheetPr>
    <tabColor rgb="FF00B0F0"/>
  </sheetPr>
  <dimension ref="A1:E8"/>
  <sheetViews>
    <sheetView zoomScaleNormal="100" workbookViewId="0">
      <selection sqref="A1:XFD1048576"/>
    </sheetView>
  </sheetViews>
  <sheetFormatPr baseColWidth="10" defaultColWidth="11.42578125" defaultRowHeight="15" x14ac:dyDescent="0.25"/>
  <cols>
    <col min="1" max="1" width="40.140625" bestFit="1" customWidth="1"/>
    <col min="2" max="5" width="20.7109375" customWidth="1"/>
  </cols>
  <sheetData>
    <row r="1" spans="1:5" x14ac:dyDescent="0.25">
      <c r="A1" s="86" t="s">
        <v>314</v>
      </c>
      <c r="B1" s="90"/>
      <c r="C1" s="90"/>
      <c r="D1" s="90"/>
      <c r="E1" s="87"/>
    </row>
    <row r="2" spans="1:5" ht="60" x14ac:dyDescent="0.25">
      <c r="A2" s="56" t="s">
        <v>199</v>
      </c>
      <c r="B2" s="20" t="s">
        <v>283</v>
      </c>
      <c r="C2" s="20" t="s">
        <v>284</v>
      </c>
      <c r="D2" s="20" t="s">
        <v>184</v>
      </c>
      <c r="E2" s="20" t="s">
        <v>282</v>
      </c>
    </row>
    <row r="3" spans="1:5" x14ac:dyDescent="0.25">
      <c r="A3" s="55" t="s">
        <v>200</v>
      </c>
      <c r="B3" s="14">
        <f>'Cert Fábrica'!D9+'Resp NENA EENA APCO'!B7+'Cert Experiencia'!D8</f>
        <v>250</v>
      </c>
      <c r="C3" s="14">
        <f>'Cert Fábrica'!F9+'Resp NENA EENA APCO'!D7+'Cert Experiencia'!F8</f>
        <v>420</v>
      </c>
      <c r="D3" s="14">
        <f>'Cert Fábrica'!H9+'Resp NENA EENA APCO'!F7+'Cert Experiencia'!H8</f>
        <v>260</v>
      </c>
      <c r="E3" s="14">
        <f>'Cert Fábrica'!J9+'Resp NENA EENA APCO'!H7+'Cert Experiencia'!J8</f>
        <v>50</v>
      </c>
    </row>
    <row r="4" spans="1:5" x14ac:dyDescent="0.25">
      <c r="A4" s="55" t="s">
        <v>201</v>
      </c>
      <c r="B4" s="14">
        <f>'Factor Económico'!B4</f>
        <v>316.88578988341203</v>
      </c>
      <c r="C4" s="14">
        <f>'Factor Económico'!C4</f>
        <v>337.08260818559535</v>
      </c>
      <c r="D4" s="14">
        <f>'Factor Económico'!D4</f>
        <v>338</v>
      </c>
      <c r="E4" s="14">
        <f>'Factor Económico'!E4</f>
        <v>327.61941539609597</v>
      </c>
    </row>
    <row r="5" spans="1:5" x14ac:dyDescent="0.25">
      <c r="A5" s="55" t="s">
        <v>202</v>
      </c>
      <c r="B5" s="2">
        <f>Calidad!E3</f>
        <v>100</v>
      </c>
      <c r="C5" s="2">
        <f>Calidad!I3</f>
        <v>100</v>
      </c>
      <c r="D5" s="2">
        <f>Calidad!M3</f>
        <v>100</v>
      </c>
      <c r="E5" s="2">
        <f>Calidad!Q3</f>
        <v>100</v>
      </c>
    </row>
    <row r="6" spans="1:5" x14ac:dyDescent="0.25">
      <c r="A6" s="55" t="s">
        <v>203</v>
      </c>
      <c r="B6" s="2">
        <f>Calidad!E4</f>
        <v>0</v>
      </c>
      <c r="C6" s="2">
        <f>Calidad!I4</f>
        <v>0</v>
      </c>
      <c r="D6" s="2">
        <f>Calidad!M4</f>
        <v>10</v>
      </c>
      <c r="E6" s="2">
        <f>Calidad!Q4</f>
        <v>0</v>
      </c>
    </row>
    <row r="7" spans="1:5" x14ac:dyDescent="0.25">
      <c r="A7" s="55" t="s">
        <v>204</v>
      </c>
      <c r="B7" s="2">
        <f>Calidad!E5</f>
        <v>2</v>
      </c>
      <c r="C7" s="2">
        <f>Calidad!I5</f>
        <v>0</v>
      </c>
      <c r="D7" s="2">
        <f>Calidad!M5</f>
        <v>2</v>
      </c>
      <c r="E7" s="2">
        <f>Calidad!Q5</f>
        <v>0</v>
      </c>
    </row>
    <row r="8" spans="1:5" x14ac:dyDescent="0.25">
      <c r="A8" s="57" t="s">
        <v>205</v>
      </c>
      <c r="B8" s="18">
        <f>B3+B4+B5+B6+B7</f>
        <v>668.88578988341203</v>
      </c>
      <c r="C8" s="18">
        <f>C3+C4+C5+C6+C7</f>
        <v>857.08260818559529</v>
      </c>
      <c r="D8" s="18">
        <f>D3+D4+D5+D6+D7</f>
        <v>710</v>
      </c>
      <c r="E8" s="18">
        <f>E3+E4+E5+E6+E7</f>
        <v>477.61941539609597</v>
      </c>
    </row>
  </sheetData>
  <sheetProtection algorithmName="SHA-512" hashValue="ZDxgQhDBroYYL4beX1hORbTtfIIWvhq4p4UwEGTh9ObilG0WcuXWH00tbC8aO/IB98Rhyk5JFv06Xw/EfE07Tg==" saltValue="HavOCCAF4VZBj9chuUT0tA==" spinCount="100000" sheet="1" objects="1" scenarios="1"/>
  <mergeCells count="1">
    <mergeCell ref="A1:E1"/>
  </mergeCells>
  <phoneticPr fontId="13" type="noConversion"/>
  <conditionalFormatting sqref="B8:E8">
    <cfRule type="colorScale" priority="30">
      <colorScale>
        <cfvo type="min"/>
        <cfvo type="percentile" val="50"/>
        <cfvo type="max"/>
        <color rgb="FFF8696B"/>
        <color rgb="FFFFEB84"/>
        <color rgb="FF63BE7B"/>
      </colorScale>
    </cfRule>
  </conditionalFormatting>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318A-862D-459B-8E8A-9B8C186DF34C}">
  <sheetPr>
    <tabColor rgb="FF00B0F0"/>
  </sheetPr>
  <dimension ref="A1:K11"/>
  <sheetViews>
    <sheetView zoomScaleNormal="100" workbookViewId="0">
      <selection sqref="A1:XFD1048576"/>
    </sheetView>
  </sheetViews>
  <sheetFormatPr baseColWidth="10" defaultColWidth="11.42578125" defaultRowHeight="15" x14ac:dyDescent="0.25"/>
  <cols>
    <col min="1" max="1" width="9.5703125" customWidth="1"/>
    <col min="2" max="2" width="19.85546875" customWidth="1"/>
    <col min="3" max="3" width="18.85546875" customWidth="1"/>
    <col min="4" max="11" width="10.7109375" customWidth="1"/>
  </cols>
  <sheetData>
    <row r="1" spans="1:11" ht="45" customHeight="1" x14ac:dyDescent="0.25">
      <c r="A1" s="85" t="s">
        <v>318</v>
      </c>
      <c r="B1" s="71"/>
      <c r="C1" s="71"/>
      <c r="D1" s="85" t="s">
        <v>283</v>
      </c>
      <c r="E1" s="85"/>
      <c r="F1" s="85" t="s">
        <v>284</v>
      </c>
      <c r="G1" s="85"/>
      <c r="H1" s="85" t="s">
        <v>184</v>
      </c>
      <c r="I1" s="85"/>
      <c r="J1" s="85" t="s">
        <v>282</v>
      </c>
      <c r="K1" s="85"/>
    </row>
    <row r="2" spans="1:11" ht="36.6" customHeight="1" x14ac:dyDescent="0.25">
      <c r="A2" s="38" t="s">
        <v>303</v>
      </c>
      <c r="B2" s="20" t="s">
        <v>315</v>
      </c>
      <c r="C2" s="20" t="s">
        <v>206</v>
      </c>
      <c r="D2" s="20" t="s">
        <v>207</v>
      </c>
      <c r="E2" s="20" t="s">
        <v>139</v>
      </c>
      <c r="F2" s="20" t="s">
        <v>207</v>
      </c>
      <c r="G2" s="20" t="s">
        <v>139</v>
      </c>
      <c r="H2" s="20" t="s">
        <v>207</v>
      </c>
      <c r="I2" s="20" t="s">
        <v>139</v>
      </c>
      <c r="J2" s="20" t="s">
        <v>207</v>
      </c>
      <c r="K2" s="20" t="s">
        <v>139</v>
      </c>
    </row>
    <row r="3" spans="1:11" x14ac:dyDescent="0.25">
      <c r="A3" s="2" t="s">
        <v>208</v>
      </c>
      <c r="B3" s="1" t="s">
        <v>209</v>
      </c>
      <c r="C3" s="4">
        <v>40</v>
      </c>
      <c r="D3" s="4">
        <v>40</v>
      </c>
      <c r="E3" s="4">
        <v>358</v>
      </c>
      <c r="F3" s="4">
        <v>40</v>
      </c>
      <c r="G3" s="4">
        <v>196</v>
      </c>
      <c r="H3" s="4">
        <v>40</v>
      </c>
      <c r="I3" s="4">
        <v>1568</v>
      </c>
      <c r="J3" s="4">
        <v>0</v>
      </c>
      <c r="K3" s="4" t="s">
        <v>45</v>
      </c>
    </row>
    <row r="4" spans="1:11" x14ac:dyDescent="0.25">
      <c r="A4" s="2" t="s">
        <v>210</v>
      </c>
      <c r="B4" s="1" t="s">
        <v>211</v>
      </c>
      <c r="C4" s="4">
        <v>20</v>
      </c>
      <c r="D4" s="4">
        <v>0</v>
      </c>
      <c r="E4" s="4" t="s">
        <v>45</v>
      </c>
      <c r="F4" s="4">
        <v>20</v>
      </c>
      <c r="G4" s="4">
        <v>197</v>
      </c>
      <c r="H4" s="4">
        <v>0</v>
      </c>
      <c r="I4" s="4" t="s">
        <v>45</v>
      </c>
      <c r="J4" s="4">
        <v>0</v>
      </c>
      <c r="K4" s="4" t="s">
        <v>45</v>
      </c>
    </row>
    <row r="5" spans="1:11" x14ac:dyDescent="0.25">
      <c r="A5" s="2" t="s">
        <v>212</v>
      </c>
      <c r="B5" s="1" t="s">
        <v>213</v>
      </c>
      <c r="C5" s="4">
        <v>20</v>
      </c>
      <c r="D5" s="4">
        <v>20</v>
      </c>
      <c r="E5" s="4">
        <v>359</v>
      </c>
      <c r="F5" s="4">
        <v>20</v>
      </c>
      <c r="G5" s="4">
        <v>198</v>
      </c>
      <c r="H5" s="4">
        <v>20</v>
      </c>
      <c r="I5" s="4">
        <v>1569</v>
      </c>
      <c r="J5" s="4">
        <v>0</v>
      </c>
      <c r="K5" s="4" t="s">
        <v>45</v>
      </c>
    </row>
    <row r="6" spans="1:11" x14ac:dyDescent="0.25">
      <c r="A6" s="2" t="s">
        <v>214</v>
      </c>
      <c r="B6" s="1" t="s">
        <v>215</v>
      </c>
      <c r="C6" s="4">
        <v>25</v>
      </c>
      <c r="D6" s="4">
        <v>25</v>
      </c>
      <c r="E6" s="4">
        <v>360</v>
      </c>
      <c r="F6" s="4">
        <v>25</v>
      </c>
      <c r="G6" s="4">
        <v>199</v>
      </c>
      <c r="H6" s="4">
        <v>25</v>
      </c>
      <c r="I6" s="4">
        <v>1570</v>
      </c>
      <c r="J6" s="4">
        <v>0</v>
      </c>
      <c r="K6" s="4" t="s">
        <v>45</v>
      </c>
    </row>
    <row r="7" spans="1:11" x14ac:dyDescent="0.25">
      <c r="A7" s="2" t="s">
        <v>216</v>
      </c>
      <c r="B7" s="1" t="s">
        <v>217</v>
      </c>
      <c r="C7" s="4">
        <v>25</v>
      </c>
      <c r="D7" s="4">
        <v>25</v>
      </c>
      <c r="E7" s="4">
        <v>361</v>
      </c>
      <c r="F7" s="4">
        <v>25</v>
      </c>
      <c r="G7" s="4">
        <v>200</v>
      </c>
      <c r="H7" s="4">
        <v>25</v>
      </c>
      <c r="I7" s="4">
        <v>1571</v>
      </c>
      <c r="J7" s="4">
        <v>0</v>
      </c>
      <c r="K7" s="4" t="s">
        <v>45</v>
      </c>
    </row>
    <row r="8" spans="1:11" x14ac:dyDescent="0.25">
      <c r="A8" s="2" t="s">
        <v>218</v>
      </c>
      <c r="B8" s="1" t="s">
        <v>219</v>
      </c>
      <c r="C8" s="4">
        <v>20</v>
      </c>
      <c r="D8" s="4">
        <v>20</v>
      </c>
      <c r="E8" s="4">
        <v>362</v>
      </c>
      <c r="F8" s="4">
        <v>20</v>
      </c>
      <c r="G8" s="4">
        <v>201</v>
      </c>
      <c r="H8" s="4">
        <v>20</v>
      </c>
      <c r="I8" s="4">
        <v>1572</v>
      </c>
      <c r="J8" s="4">
        <v>0</v>
      </c>
      <c r="K8" s="4" t="s">
        <v>45</v>
      </c>
    </row>
    <row r="9" spans="1:11" x14ac:dyDescent="0.25">
      <c r="A9" s="71" t="s">
        <v>220</v>
      </c>
      <c r="B9" s="71"/>
      <c r="C9" s="38">
        <f>SUM(C3:C8)</f>
        <v>150</v>
      </c>
      <c r="D9" s="48">
        <f>SUM(D3:D8)</f>
        <v>130</v>
      </c>
      <c r="E9" s="49" t="s">
        <v>45</v>
      </c>
      <c r="F9" s="48">
        <f>SUM(F3:F8)</f>
        <v>150</v>
      </c>
      <c r="G9" s="49" t="s">
        <v>45</v>
      </c>
      <c r="H9" s="48">
        <f>SUM(H3:H8)</f>
        <v>130</v>
      </c>
      <c r="I9" s="49" t="s">
        <v>45</v>
      </c>
      <c r="J9" s="48">
        <f>SUM(J3:J8)</f>
        <v>0</v>
      </c>
      <c r="K9" s="49" t="s">
        <v>45</v>
      </c>
    </row>
    <row r="11" spans="1:11" ht="156.75" customHeight="1" x14ac:dyDescent="0.25">
      <c r="A11" s="100" t="s">
        <v>221</v>
      </c>
      <c r="B11" s="101"/>
      <c r="C11" s="101"/>
      <c r="D11" s="101"/>
      <c r="E11" s="101"/>
      <c r="F11" s="101"/>
      <c r="G11" s="101"/>
      <c r="H11" s="101"/>
      <c r="I11" s="101"/>
      <c r="J11" s="101"/>
      <c r="K11" s="102"/>
    </row>
  </sheetData>
  <sheetProtection algorithmName="SHA-512" hashValue="/Sq3HMXxD3vff0Thx7plljozlDaBuaau7tCt8vmG25ISQOd6VfNRUbvE3MqMDENFqz4zEy4K7j9Bkawy+k0bbA==" saltValue="eq7k1rcU2MtgfxGLpYv6hA==" spinCount="100000" sheet="1" objects="1" scenarios="1"/>
  <mergeCells count="7">
    <mergeCell ref="A11:K11"/>
    <mergeCell ref="A1:C1"/>
    <mergeCell ref="J1:K1"/>
    <mergeCell ref="H1:I1"/>
    <mergeCell ref="F1:G1"/>
    <mergeCell ref="D1:E1"/>
    <mergeCell ref="A9:B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13</vt:i4>
      </vt:variant>
    </vt:vector>
  </HeadingPairs>
  <TitlesOfParts>
    <vt:vector size="13" baseType="lpstr">
      <vt:lpstr>CAP JUR</vt:lpstr>
      <vt:lpstr>CAP TEC - Exp General</vt:lpstr>
      <vt:lpstr>CAP TEC - Exp Especifica</vt:lpstr>
      <vt:lpstr>CAP TEC - Personal mínimo</vt:lpstr>
      <vt:lpstr>CAP TEC - Trayectoria</vt:lpstr>
      <vt:lpstr>CAP TEC - Compra pública </vt:lpstr>
      <vt:lpstr>CAP FIN Y ORG</vt:lpstr>
      <vt:lpstr>Ver y Eva - Propuestas</vt:lpstr>
      <vt:lpstr>Cert Fábrica</vt:lpstr>
      <vt:lpstr>Resp NENA EENA APCO</vt:lpstr>
      <vt:lpstr>Cert Experiencia</vt:lpstr>
      <vt:lpstr>Factor Económico</vt:lpstr>
      <vt:lpstr>Calidad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2025-12-10T22:15:31Z</dcterms:created>
  <dcterms:modified xsi:type="dcterms:W3CDTF">2025-12-10T23:09:24Z</dcterms:modified>
  <cp:category/>
  <cp:contentStatus/>
</cp:coreProperties>
</file>