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4600097944 DE 2023\PDU´s- racks 11 Y 12\CONTRATO DE PDU\"/>
    </mc:Choice>
  </mc:AlternateContent>
  <xr:revisionPtr revIDLastSave="0" documentId="13_ncr:1_{3031E77E-00ED-4277-8874-FD78DD725AF1}" xr6:coauthVersionLast="47" xr6:coauthVersionMax="47" xr10:uidLastSave="{00000000-0000-0000-0000-000000000000}"/>
  <bookViews>
    <workbookView xWindow="-108" yWindow="-108" windowWidth="23256" windowHeight="13896" activeTab="1" xr2:uid="{47F79A2F-8869-451C-AE3F-C290CD170BE1}"/>
  </bookViews>
  <sheets>
    <sheet name="Hoja1" sheetId="3" r:id="rId1"/>
    <sheet name="Hoja2" sheetId="1" r:id="rId2"/>
    <sheet name="Hoja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K9" i="1"/>
  <c r="K10" i="2"/>
  <c r="K12" i="2" s="1"/>
  <c r="K10" i="1" l="1"/>
  <c r="K11" i="1" s="1"/>
  <c r="K11" i="2"/>
  <c r="K13" i="2" s="1"/>
  <c r="G9" i="2"/>
  <c r="G8" i="2"/>
  <c r="G7" i="2"/>
  <c r="G6" i="2"/>
  <c r="H8" i="1"/>
  <c r="H7" i="1"/>
  <c r="H6" i="1"/>
  <c r="H5" i="1"/>
  <c r="H9" i="1" l="1"/>
  <c r="G10" i="2"/>
  <c r="G12" i="2" s="1"/>
  <c r="G13" i="2" s="1"/>
  <c r="G11" i="2"/>
  <c r="H10" i="1"/>
  <c r="H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tc={A5484DFB-F523-4E1A-BB68-40CECA6F27AA}</author>
    <author>tc={1AE5616B-CA53-4ED5-98EB-073455DB38E7}</author>
  </authors>
  <commentList>
    <comment ref="B4" authorId="0" shapeId="0" xr:uid="{A5484DFB-F523-4E1A-BB68-40CECA6F27A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 señalado en rojo que quede como nota</t>
      </text>
    </comment>
    <comment ref="A13" authorId="1" shapeId="0" xr:uid="{1AE5616B-CA53-4ED5-98EB-073455DB38E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Esto es una SPVA</t>
      </text>
    </comment>
  </commentList>
</comments>
</file>

<file path=xl/sharedStrings.xml><?xml version="1.0" encoding="utf-8"?>
<sst xmlns="http://schemas.openxmlformats.org/spreadsheetml/2006/main" count="108" uniqueCount="70">
  <si>
    <t>SUMINISTRO</t>
  </si>
  <si>
    <t xml:space="preserve">N° </t>
  </si>
  <si>
    <t xml:space="preserve">Descripción del Servicio </t>
  </si>
  <si>
    <t xml:space="preserve">Un </t>
  </si>
  <si>
    <t xml:space="preserve">Cant </t>
  </si>
  <si>
    <t>Valor Unitario antes de IVA</t>
  </si>
  <si>
    <t xml:space="preserve"> IVA</t>
  </si>
  <si>
    <t>VALOR PARCIAL</t>
  </si>
  <si>
    <t>Suministro de PDU vertical, de capacidad de 40 amp,  208 Vac, incluye 12 receptáculos C13 y 10  receptáculos C19, alimentación en bornera, breaker 
para riel 2x40 amp, 20KA/220Vac, 6KA/440Vac</t>
  </si>
  <si>
    <t>UND</t>
  </si>
  <si>
    <t>Suministro de cable LSHF 8 negro 7 H</t>
  </si>
  <si>
    <t>M</t>
  </si>
  <si>
    <t>Suministro de cable LSHF 10 negro 7 H</t>
  </si>
  <si>
    <t>Suministro de breaker para riel 2x40 amp,  20KA/220Vac, 6KA/440Vac</t>
  </si>
  <si>
    <t>SUBTOTAL</t>
  </si>
  <si>
    <t>IVA(19%)</t>
  </si>
  <si>
    <t>TOTAL</t>
  </si>
  <si>
    <t>INSTALACIÓN</t>
  </si>
  <si>
    <t>Un</t>
  </si>
  <si>
    <t>Valor Unitario antes de AU</t>
  </si>
  <si>
    <t xml:space="preserve">Administración </t>
  </si>
  <si>
    <t>Utilidad</t>
  </si>
  <si>
    <t>SPECTRA</t>
  </si>
  <si>
    <t xml:space="preserve">UNION </t>
  </si>
  <si>
    <t>UNION</t>
  </si>
  <si>
    <t>Instalacion de PDU vertical, de capacidad de 40 amp,  208 Vac, incluye 12 receptáculos C13 y 10  receptáculos C19, alimentación en bornera, breaker 
para riel 2x40 amp, 20KA/220Vac, 6KA/440Vac</t>
  </si>
  <si>
    <t>Instalacion  de cable LSHF 8 negro 7 H</t>
  </si>
  <si>
    <t>Instalacion  de cable LSHF 10 negro 7 H</t>
  </si>
  <si>
    <t>Instalacion  de breaker para riel 2x40 amp,  20KA/220Vac, 6KA/440Vac</t>
  </si>
  <si>
    <t>Referenciamiento de Precios</t>
  </si>
  <si>
    <t xml:space="preserve">Objeto </t>
  </si>
  <si>
    <t>Fecha</t>
  </si>
  <si>
    <t>Descripción</t>
  </si>
  <si>
    <t xml:space="preserve">Modalidad de Contratación </t>
  </si>
  <si>
    <t>Señale  con una x el tipo de modalidad de contratación ( ver observación 1, 3 y 5)</t>
  </si>
  <si>
    <t>Solicitud Publica de Varias Ofertas</t>
  </si>
  <si>
    <t xml:space="preserve">Solicitud Privada de Varias Ofertas </t>
  </si>
  <si>
    <t>Contratación con una sola oferta</t>
  </si>
  <si>
    <t>Pedido Directo</t>
  </si>
  <si>
    <t>Proveedor 1</t>
  </si>
  <si>
    <t xml:space="preserve">Nombre </t>
  </si>
  <si>
    <t>UNION ELECTRICA S.A.</t>
  </si>
  <si>
    <t>Valor</t>
  </si>
  <si>
    <t>Medio de Consulta ( especifique la información para el medio de consulta utilizado)</t>
  </si>
  <si>
    <t>Email</t>
  </si>
  <si>
    <t>Telefónico</t>
  </si>
  <si>
    <r>
      <t>Otro:</t>
    </r>
    <r>
      <rPr>
        <sz val="8"/>
        <color theme="0" tint="-0.34998626667073579"/>
        <rFont val="Aptos Narrow"/>
        <family val="2"/>
        <scheme val="minor"/>
      </rPr>
      <t xml:space="preserve">   
                        </t>
    </r>
    <r>
      <rPr>
        <b/>
        <sz val="8"/>
        <rFont val="Aptos Narrow"/>
        <family val="2"/>
        <scheme val="minor"/>
      </rPr>
      <t xml:space="preserve"> </t>
    </r>
    <r>
      <rPr>
        <sz val="8"/>
        <rFont val="Aptos Narrow"/>
        <family val="2"/>
        <scheme val="minor"/>
      </rPr>
      <t xml:space="preserve">           </t>
    </r>
    <r>
      <rPr>
        <sz val="8"/>
        <color theme="0" tint="-0.34998626667073579"/>
        <rFont val="Aptos Narrow"/>
        <family val="2"/>
        <scheme val="minor"/>
      </rPr>
      <t xml:space="preserve">        </t>
    </r>
  </si>
  <si>
    <t>Pág. Web</t>
  </si>
  <si>
    <t>Fecha de recepción de información</t>
  </si>
  <si>
    <t>Proveedor 2</t>
  </si>
  <si>
    <t>SPECTRA INGNIERIA S.A.S.</t>
  </si>
  <si>
    <r>
      <t>Otro:</t>
    </r>
    <r>
      <rPr>
        <sz val="8"/>
        <color theme="0" tint="-0.34998626667073579"/>
        <rFont val="Aptos Narrow"/>
        <family val="2"/>
        <scheme val="minor"/>
      </rPr>
      <t xml:space="preserve">   
                                                </t>
    </r>
    <r>
      <rPr>
        <b/>
        <sz val="8"/>
        <rFont val="Aptos Narrow"/>
        <family val="2"/>
        <scheme val="minor"/>
      </rPr>
      <t xml:space="preserve">  </t>
    </r>
  </si>
  <si>
    <t>Proveedor 3</t>
  </si>
  <si>
    <t>Disponibilidad Presupuestal</t>
  </si>
  <si>
    <t>Valor Disponibilidad</t>
  </si>
  <si>
    <t>Conclusiones</t>
  </si>
  <si>
    <t xml:space="preserve">Observaciones </t>
  </si>
  <si>
    <t>1. Para los referenciamientos de precios SPVA y SPO (salvo para la selección de aliados proveedores), el medio por el cual debe realizarse es por escrito.</t>
  </si>
  <si>
    <t>2. Otro medio podrá constituir, entre otros, consultas en paginas web, verificación de listado de precios regulados e históricos de procesos contractuales que no superen los 6 (seis) meses de antigüedad.</t>
  </si>
  <si>
    <t>3. Este formato se aplicará para la compra de bienes y servicios de aliados proveedores siempre y cuando sus precios no se encuentren regulados en la alianza o en el mercado.</t>
  </si>
  <si>
    <t>4. Se deberá consultar a mínimo dos proveedores salvo, en el  caso de bienes y servicios en donde haya regulación de precios o se apliquen los literales A,G,H y J del articulo 6 del Manual de contratación.</t>
  </si>
  <si>
    <t>5. Para la modalidad de pedido directo se debe concluir respecto al proveedor seleccionado teniendo como base la consulta realizada y estableciendo los criterios de selección.</t>
  </si>
  <si>
    <t>Firma</t>
  </si>
  <si>
    <t xml:space="preserve">Instalación y suministro de PDU´S para la Secretaría de Seguridad y Convivencia del Distrito Especial de Ciencia, Tecnología e Innovación.
</t>
  </si>
  <si>
    <t xml:space="preserve">El alcance del contrato comprende la Instalación y suministro de PDU´S para el mantenimiento de la infraestructura física y tecnológica de los equipos de conectividad y cableado para la Secretaría de Seguridad y Convivencia del Distrito Especial de Ciencia, Tecnología e Innovación.
</t>
  </si>
  <si>
    <t>$11,441,176</t>
  </si>
  <si>
    <t>Las 3 cotizaciones, prestan los mismos servicios teniendo encuenta que UNION ELECTRICA es la propuesta mas economica con un valor de $11,441,176  En virtud de lo anterior, se deben suscribir dos contratos, uno que atienda las necesidades de suministro de bienes y el otro para la instalación de los equipos suministrados.</t>
  </si>
  <si>
    <t>VERITEL</t>
  </si>
  <si>
    <t>VERYTEL</t>
  </si>
  <si>
    <t>SPECTRA INGNIERIA S.A.S. UNION TEMPORAL COLOMBIA SEGURA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</si>
</sst>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(* #,##0_);_(* \(#,##0\);_(* &quot;-&quot;??_);_(@_)"/>
    <numFmt numFmtId="166" formatCode="_(&quot;$&quot;\ * #,##0_);_(&quot;$&quot;\ * \(#,##0\);_(&quot;$&quot;\ 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sz val="11"/>
      <name val="Aptos Narrow"/>
      <family val="2"/>
      <scheme val="minor"/>
    </font>
    <font>
      <sz val="9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sz val="8"/>
      <color theme="0" tint="-0.34998626667073579"/>
      <name val="Aptos Narrow"/>
      <family val="2"/>
      <scheme val="minor"/>
    </font>
    <font>
      <b/>
      <sz val="8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 tint="-4.9989318521683403E-2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0" tint="-0.34998626667073579"/>
      <name val="Aptos Narrow"/>
      <family val="2"/>
      <scheme val="minor"/>
    </font>
    <font>
      <sz val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164" fontId="0" fillId="0" borderId="4" xfId="2" applyNumberFormat="1" applyFont="1" applyBorder="1" applyAlignment="1">
      <alignment vertical="center"/>
    </xf>
    <xf numFmtId="9" fontId="0" fillId="0" borderId="4" xfId="0" applyNumberFormat="1" applyBorder="1" applyAlignment="1">
      <alignment horizontal="center" vertical="center"/>
    </xf>
    <xf numFmtId="16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164" fontId="2" fillId="3" borderId="4" xfId="0" applyNumberFormat="1" applyFont="1" applyFill="1" applyBorder="1"/>
    <xf numFmtId="0" fontId="2" fillId="0" borderId="4" xfId="0" applyFont="1" applyBorder="1" applyAlignment="1">
      <alignment horizontal="right" vertical="top" wrapText="1"/>
    </xf>
    <xf numFmtId="0" fontId="0" fillId="4" borderId="0" xfId="0" applyFill="1" applyAlignment="1">
      <alignment horizontal="center"/>
    </xf>
    <xf numFmtId="0" fontId="0" fillId="4" borderId="4" xfId="0" applyFill="1" applyBorder="1" applyAlignment="1">
      <alignment horizontal="center"/>
    </xf>
    <xf numFmtId="164" fontId="0" fillId="0" borderId="4" xfId="3" applyNumberFormat="1" applyFont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0" fillId="0" borderId="4" xfId="0" applyBorder="1"/>
    <xf numFmtId="14" fontId="6" fillId="0" borderId="8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2" fillId="6" borderId="1" xfId="0" applyFont="1" applyFill="1" applyBorder="1"/>
    <xf numFmtId="0" fontId="2" fillId="6" borderId="2" xfId="0" applyFont="1" applyFill="1" applyBorder="1"/>
    <xf numFmtId="0" fontId="2" fillId="6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14" fontId="13" fillId="0" borderId="23" xfId="0" applyNumberFormat="1" applyFont="1" applyBorder="1" applyProtection="1">
      <protection locked="0"/>
    </xf>
    <xf numFmtId="165" fontId="0" fillId="0" borderId="0" xfId="1" applyNumberFormat="1" applyFont="1" applyProtection="1"/>
    <xf numFmtId="0" fontId="0" fillId="0" borderId="5" xfId="0" applyBorder="1"/>
    <xf numFmtId="166" fontId="5" fillId="0" borderId="19" xfId="2" applyNumberFormat="1" applyFont="1" applyFill="1" applyBorder="1" applyAlignment="1" applyProtection="1">
      <protection locked="0"/>
    </xf>
    <xf numFmtId="8" fontId="2" fillId="0" borderId="4" xfId="0" applyNumberFormat="1" applyFont="1" applyBorder="1" applyAlignment="1">
      <alignment horizontal="right"/>
    </xf>
    <xf numFmtId="0" fontId="0" fillId="4" borderId="0" xfId="0" applyFill="1" applyAlignment="1">
      <alignment horizontal="center" vertical="center"/>
    </xf>
    <xf numFmtId="164" fontId="2" fillId="0" borderId="4" xfId="0" applyNumberFormat="1" applyFont="1" applyBorder="1"/>
    <xf numFmtId="9" fontId="0" fillId="0" borderId="4" xfId="4" applyFont="1" applyBorder="1" applyAlignment="1">
      <alignment vertical="center"/>
    </xf>
    <xf numFmtId="0" fontId="0" fillId="0" borderId="0" xfId="0" applyAlignment="1">
      <alignment horizontal="center"/>
    </xf>
    <xf numFmtId="164" fontId="2" fillId="0" borderId="4" xfId="2" applyNumberFormat="1" applyFont="1" applyFill="1" applyBorder="1"/>
    <xf numFmtId="164" fontId="2" fillId="8" borderId="4" xfId="0" applyNumberFormat="1" applyFont="1" applyFill="1" applyBorder="1"/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3" fillId="0" borderId="4" xfId="0" applyFont="1" applyBorder="1" applyAlignment="1" applyProtection="1">
      <alignment horizontal="center"/>
      <protection locked="0"/>
    </xf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 applyProtection="1">
      <alignment vertical="top" wrapText="1"/>
      <protection locked="0"/>
    </xf>
    <xf numFmtId="0" fontId="16" fillId="0" borderId="1" xfId="0" applyFont="1" applyBorder="1" applyAlignment="1" applyProtection="1">
      <alignment vertical="top" wrapText="1"/>
      <protection locked="0"/>
    </xf>
    <xf numFmtId="0" fontId="16" fillId="0" borderId="11" xfId="0" applyFont="1" applyBorder="1" applyAlignment="1" applyProtection="1">
      <alignment vertical="top" wrapText="1"/>
      <protection locked="0"/>
    </xf>
    <xf numFmtId="0" fontId="2" fillId="6" borderId="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2" fillId="6" borderId="4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6" borderId="1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0" fillId="6" borderId="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2" fillId="5" borderId="21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6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3" xfId="0" applyFont="1" applyBorder="1" applyAlignment="1" applyProtection="1">
      <alignment horizontal="center" wrapText="1"/>
      <protection locked="0"/>
    </xf>
    <xf numFmtId="0" fontId="4" fillId="5" borderId="4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3" borderId="8" xfId="0" applyFont="1" applyFill="1" applyBorder="1" applyAlignment="1" applyProtection="1">
      <alignment vertical="center" wrapText="1"/>
      <protection locked="0"/>
    </xf>
    <xf numFmtId="0" fontId="5" fillId="3" borderId="9" xfId="0" applyFont="1" applyFill="1" applyBorder="1" applyAlignment="1" applyProtection="1">
      <alignment vertical="center" wrapText="1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</cellXfs>
  <cellStyles count="5">
    <cellStyle name="Millares" xfId="1" builtinId="3"/>
    <cellStyle name="Moneda" xfId="2" builtinId="4"/>
    <cellStyle name="Moneda 2" xfId="3" xr:uid="{687FACA4-68CE-40A3-B673-B8CCB6C62A62}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11</xdr:row>
          <xdr:rowOff>160020</xdr:rowOff>
        </xdr:from>
        <xdr:to>
          <xdr:col>7</xdr:col>
          <xdr:colOff>594360</xdr:colOff>
          <xdr:row>13</xdr:row>
          <xdr:rowOff>7620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335280</xdr:colOff>
          <xdr:row>13</xdr:row>
          <xdr:rowOff>7620</xdr:rowOff>
        </xdr:from>
        <xdr:to>
          <xdr:col>7</xdr:col>
          <xdr:colOff>579120</xdr:colOff>
          <xdr:row>14</xdr:row>
          <xdr:rowOff>38100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373380</xdr:colOff>
          <xdr:row>17</xdr:row>
          <xdr:rowOff>152400</xdr:rowOff>
        </xdr:from>
        <xdr:to>
          <xdr:col>0</xdr:col>
          <xdr:colOff>617220</xdr:colOff>
          <xdr:row>19</xdr:row>
          <xdr:rowOff>45720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632460</xdr:colOff>
          <xdr:row>17</xdr:row>
          <xdr:rowOff>152400</xdr:rowOff>
        </xdr:from>
        <xdr:to>
          <xdr:col>2</xdr:col>
          <xdr:colOff>883920</xdr:colOff>
          <xdr:row>19</xdr:row>
          <xdr:rowOff>45720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441960</xdr:colOff>
          <xdr:row>11</xdr:row>
          <xdr:rowOff>175260</xdr:rowOff>
        </xdr:from>
        <xdr:to>
          <xdr:col>2</xdr:col>
          <xdr:colOff>685800</xdr:colOff>
          <xdr:row>13</xdr:row>
          <xdr:rowOff>22860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426720</xdr:colOff>
          <xdr:row>13</xdr:row>
          <xdr:rowOff>22860</xdr:rowOff>
        </xdr:from>
        <xdr:to>
          <xdr:col>2</xdr:col>
          <xdr:colOff>678180</xdr:colOff>
          <xdr:row>14</xdr:row>
          <xdr:rowOff>45720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0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373380</xdr:colOff>
          <xdr:row>24</xdr:row>
          <xdr:rowOff>152400</xdr:rowOff>
        </xdr:from>
        <xdr:to>
          <xdr:col>0</xdr:col>
          <xdr:colOff>617220</xdr:colOff>
          <xdr:row>26</xdr:row>
          <xdr:rowOff>45720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0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632460</xdr:colOff>
          <xdr:row>24</xdr:row>
          <xdr:rowOff>152400</xdr:rowOff>
        </xdr:from>
        <xdr:to>
          <xdr:col>2</xdr:col>
          <xdr:colOff>883920</xdr:colOff>
          <xdr:row>26</xdr:row>
          <xdr:rowOff>45720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0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632460</xdr:colOff>
          <xdr:row>24</xdr:row>
          <xdr:rowOff>152400</xdr:rowOff>
        </xdr:from>
        <xdr:to>
          <xdr:col>2</xdr:col>
          <xdr:colOff>883920</xdr:colOff>
          <xdr:row>26</xdr:row>
          <xdr:rowOff>45720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0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373380</xdr:colOff>
          <xdr:row>32</xdr:row>
          <xdr:rowOff>152400</xdr:rowOff>
        </xdr:from>
        <xdr:to>
          <xdr:col>0</xdr:col>
          <xdr:colOff>617220</xdr:colOff>
          <xdr:row>34</xdr:row>
          <xdr:rowOff>45720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632460</xdr:colOff>
          <xdr:row>32</xdr:row>
          <xdr:rowOff>152400</xdr:rowOff>
        </xdr:from>
        <xdr:to>
          <xdr:col>2</xdr:col>
          <xdr:colOff>883920</xdr:colOff>
          <xdr:row>34</xdr:row>
          <xdr:rowOff>45720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632460</xdr:colOff>
          <xdr:row>32</xdr:row>
          <xdr:rowOff>152400</xdr:rowOff>
        </xdr:from>
        <xdr:to>
          <xdr:col>2</xdr:col>
          <xdr:colOff>883920</xdr:colOff>
          <xdr:row>34</xdr:row>
          <xdr:rowOff>45720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632460</xdr:colOff>
          <xdr:row>18</xdr:row>
          <xdr:rowOff>152400</xdr:rowOff>
        </xdr:from>
        <xdr:to>
          <xdr:col>2</xdr:col>
          <xdr:colOff>883920</xdr:colOff>
          <xdr:row>20</xdr:row>
          <xdr:rowOff>45720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0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632460</xdr:colOff>
          <xdr:row>25</xdr:row>
          <xdr:rowOff>152400</xdr:rowOff>
        </xdr:from>
        <xdr:to>
          <xdr:col>2</xdr:col>
          <xdr:colOff>883920</xdr:colOff>
          <xdr:row>27</xdr:row>
          <xdr:rowOff>45720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0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632460</xdr:colOff>
          <xdr:row>33</xdr:row>
          <xdr:rowOff>152400</xdr:rowOff>
        </xdr:from>
        <xdr:to>
          <xdr:col>2</xdr:col>
          <xdr:colOff>883920</xdr:colOff>
          <xdr:row>35</xdr:row>
          <xdr:rowOff>45720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0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276719</xdr:colOff>
      <xdr:row>0</xdr:row>
      <xdr:rowOff>152401</xdr:rowOff>
    </xdr:from>
    <xdr:to>
      <xdr:col>0</xdr:col>
      <xdr:colOff>990600</xdr:colOff>
      <xdr:row>2</xdr:row>
      <xdr:rowOff>285750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276719" y="152401"/>
          <a:ext cx="713881" cy="4952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onia Dahanna Luengas del Rio" id="{4FE3B360-4B5B-42FB-8D12-9C9FAE56A1F0}" userId="S::sluengas.ext@esu.com.co::5d2927f8-c09a-4947-96b8-a829c320d98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" dT="2024-02-15T15:19:07.48" personId="{4FE3B360-4B5B-42FB-8D12-9C9FAE56A1F0}" id="{A5484DFB-F523-4E1A-BB68-40CECA6F27AA}">
    <text>Lo señalado en rojo que quede como nota</text>
  </threadedComment>
  <threadedComment ref="A13" dT="2024-02-15T15:18:29.45" personId="{4FE3B360-4B5B-42FB-8D12-9C9FAE56A1F0}" id="{1AE5616B-CA53-4ED5-98EB-073455DB38E7}">
    <text>Esto es una SPVA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4D3C-2792-414D-8E71-CF5415854404}">
  <dimension ref="A3:J52"/>
  <sheetViews>
    <sheetView workbookViewId="0">
      <selection activeCell="A6" sqref="A5:H6"/>
    </sheetView>
  </sheetViews>
  <sheetFormatPr baseColWidth="10" defaultColWidth="11.44140625" defaultRowHeight="14.4" x14ac:dyDescent="0.3"/>
  <cols>
    <col min="1" max="1" width="17.77734375" customWidth="1"/>
    <col min="2" max="2" width="11.21875" customWidth="1"/>
    <col min="3" max="3" width="22" customWidth="1"/>
    <col min="4" max="4" width="3.88671875" customWidth="1"/>
    <col min="5" max="5" width="46" customWidth="1"/>
    <col min="6" max="7" width="9" customWidth="1"/>
    <col min="8" max="8" width="19.77734375" bestFit="1" customWidth="1"/>
    <col min="10" max="10" width="14.77734375" bestFit="1" customWidth="1"/>
  </cols>
  <sheetData>
    <row r="3" spans="1:8" ht="23.4" x14ac:dyDescent="0.3">
      <c r="C3" s="97" t="s">
        <v>29</v>
      </c>
      <c r="D3" s="97"/>
      <c r="E3" s="97"/>
      <c r="F3" s="97"/>
      <c r="G3" s="97"/>
      <c r="H3" s="97"/>
    </row>
    <row r="4" spans="1:8" ht="43.8" customHeight="1" thickBot="1" x14ac:dyDescent="0.35">
      <c r="A4" s="15" t="s">
        <v>30</v>
      </c>
      <c r="B4" s="98" t="s">
        <v>63</v>
      </c>
      <c r="C4" s="99"/>
      <c r="D4" s="99"/>
      <c r="E4" s="100"/>
      <c r="F4" s="101" t="s">
        <v>31</v>
      </c>
      <c r="G4" s="102"/>
      <c r="H4" s="17">
        <v>45420</v>
      </c>
    </row>
    <row r="5" spans="1:8" ht="15" thickTop="1" x14ac:dyDescent="0.3"/>
    <row r="6" spans="1:8" x14ac:dyDescent="0.3">
      <c r="A6" s="103" t="s">
        <v>32</v>
      </c>
      <c r="B6" s="104"/>
      <c r="C6" s="104"/>
      <c r="D6" s="104"/>
      <c r="E6" s="104"/>
      <c r="F6" s="104"/>
      <c r="G6" s="104"/>
      <c r="H6" s="104"/>
    </row>
    <row r="7" spans="1:8" x14ac:dyDescent="0.3">
      <c r="A7" s="105" t="s">
        <v>64</v>
      </c>
      <c r="B7" s="106"/>
      <c r="C7" s="106"/>
      <c r="D7" s="106"/>
      <c r="E7" s="106"/>
      <c r="F7" s="106"/>
      <c r="G7" s="106"/>
      <c r="H7" s="106"/>
    </row>
    <row r="8" spans="1:8" ht="32.4" customHeight="1" x14ac:dyDescent="0.3">
      <c r="A8" s="105"/>
      <c r="B8" s="106"/>
      <c r="C8" s="106"/>
      <c r="D8" s="106"/>
      <c r="E8" s="106"/>
      <c r="F8" s="106"/>
      <c r="G8" s="106"/>
      <c r="H8" s="106"/>
    </row>
    <row r="11" spans="1:8" x14ac:dyDescent="0.3">
      <c r="A11" s="94" t="s">
        <v>33</v>
      </c>
      <c r="B11" s="94"/>
      <c r="C11" s="94"/>
      <c r="D11" s="94"/>
      <c r="E11" s="94"/>
      <c r="F11" s="94"/>
      <c r="G11" s="95"/>
      <c r="H11" s="96"/>
    </row>
    <row r="12" spans="1:8" x14ac:dyDescent="0.3">
      <c r="A12" s="80" t="s">
        <v>34</v>
      </c>
      <c r="B12" s="81"/>
      <c r="C12" s="81"/>
      <c r="D12" s="81"/>
      <c r="E12" s="81"/>
      <c r="F12" s="81"/>
      <c r="G12" s="81"/>
      <c r="H12" s="82"/>
    </row>
    <row r="13" spans="1:8" x14ac:dyDescent="0.3">
      <c r="A13" s="83" t="s">
        <v>35</v>
      </c>
      <c r="B13" s="84"/>
      <c r="C13" s="84"/>
      <c r="D13" s="84"/>
      <c r="E13" s="85" t="s">
        <v>36</v>
      </c>
      <c r="F13" s="84"/>
      <c r="G13" s="84"/>
      <c r="H13" s="86"/>
    </row>
    <row r="14" spans="1:8" ht="15" thickBot="1" x14ac:dyDescent="0.35">
      <c r="A14" s="87" t="s">
        <v>37</v>
      </c>
      <c r="B14" s="88"/>
      <c r="C14" s="88"/>
      <c r="D14" s="88"/>
      <c r="E14" s="18" t="s">
        <v>38</v>
      </c>
      <c r="F14" s="18"/>
      <c r="G14" s="18"/>
      <c r="H14" s="19"/>
    </row>
    <row r="15" spans="1:8" ht="15" thickTop="1" x14ac:dyDescent="0.3">
      <c r="A15" s="20"/>
      <c r="B15" s="20"/>
      <c r="C15" s="20"/>
      <c r="D15" s="20"/>
      <c r="E15" s="20"/>
      <c r="F15" s="20"/>
      <c r="G15" s="20"/>
      <c r="H15" s="20"/>
    </row>
    <row r="16" spans="1:8" x14ac:dyDescent="0.3">
      <c r="A16" s="21" t="s">
        <v>39</v>
      </c>
      <c r="B16" s="22"/>
      <c r="C16" s="22"/>
      <c r="D16" s="22"/>
      <c r="E16" s="22"/>
      <c r="F16" s="22"/>
      <c r="G16" s="22"/>
      <c r="H16" s="23"/>
    </row>
    <row r="17" spans="1:10" x14ac:dyDescent="0.3">
      <c r="A17" s="56" t="s">
        <v>40</v>
      </c>
      <c r="B17" s="57"/>
      <c r="C17" s="89" t="s">
        <v>41</v>
      </c>
      <c r="D17" s="90"/>
      <c r="E17" s="91"/>
      <c r="F17" s="24" t="s">
        <v>42</v>
      </c>
      <c r="G17" s="25"/>
      <c r="H17" s="31" t="s">
        <v>65</v>
      </c>
    </row>
    <row r="18" spans="1:10" x14ac:dyDescent="0.3">
      <c r="A18" s="61" t="s">
        <v>43</v>
      </c>
      <c r="B18" s="61"/>
      <c r="C18" s="61"/>
      <c r="D18" s="61"/>
      <c r="E18" s="61"/>
      <c r="F18" s="61"/>
      <c r="G18" s="62"/>
      <c r="H18" s="63"/>
    </row>
    <row r="19" spans="1:10" x14ac:dyDescent="0.3">
      <c r="A19" s="64" t="s">
        <v>44</v>
      </c>
      <c r="B19" s="65"/>
      <c r="C19" s="26" t="s">
        <v>45</v>
      </c>
      <c r="D19" s="66" t="s">
        <v>46</v>
      </c>
      <c r="E19" s="66"/>
      <c r="F19" s="66"/>
      <c r="G19" s="67"/>
      <c r="H19" s="68"/>
    </row>
    <row r="20" spans="1:10" x14ac:dyDescent="0.3">
      <c r="A20" s="92"/>
      <c r="B20" s="93"/>
      <c r="C20" s="26" t="s">
        <v>47</v>
      </c>
      <c r="D20" s="66"/>
      <c r="E20" s="66"/>
      <c r="F20" s="66"/>
      <c r="G20" s="67"/>
      <c r="H20" s="68"/>
    </row>
    <row r="21" spans="1:10" ht="15" thickBot="1" x14ac:dyDescent="0.35">
      <c r="A21" s="74" t="s">
        <v>48</v>
      </c>
      <c r="B21" s="75"/>
      <c r="C21" s="27"/>
      <c r="D21" s="69"/>
      <c r="E21" s="69"/>
      <c r="F21" s="69"/>
      <c r="G21" s="70"/>
      <c r="H21" s="71"/>
      <c r="J21" s="28"/>
    </row>
    <row r="22" spans="1:10" ht="15" thickTop="1" x14ac:dyDescent="0.3">
      <c r="A22" s="29"/>
      <c r="B22" s="29"/>
      <c r="C22" s="29"/>
      <c r="D22" s="29"/>
      <c r="E22" s="29"/>
      <c r="F22" s="29"/>
      <c r="G22" s="29"/>
      <c r="H22" s="29"/>
    </row>
    <row r="23" spans="1:10" x14ac:dyDescent="0.3">
      <c r="A23" s="52" t="s">
        <v>49</v>
      </c>
      <c r="B23" s="54"/>
      <c r="C23" s="54"/>
      <c r="D23" s="54"/>
      <c r="E23" s="54"/>
      <c r="F23" s="54"/>
      <c r="G23" s="54"/>
      <c r="H23" s="55"/>
    </row>
    <row r="24" spans="1:10" x14ac:dyDescent="0.3">
      <c r="A24" s="56" t="s">
        <v>40</v>
      </c>
      <c r="B24" s="57"/>
      <c r="C24" s="58" t="s">
        <v>69</v>
      </c>
      <c r="D24" s="59"/>
      <c r="E24" s="60"/>
      <c r="F24" s="24" t="s">
        <v>42</v>
      </c>
      <c r="G24" s="25"/>
      <c r="H24" s="30">
        <v>11725796</v>
      </c>
    </row>
    <row r="25" spans="1:10" x14ac:dyDescent="0.3">
      <c r="A25" s="61" t="s">
        <v>43</v>
      </c>
      <c r="B25" s="61"/>
      <c r="C25" s="61"/>
      <c r="D25" s="61"/>
      <c r="E25" s="61"/>
      <c r="F25" s="61"/>
      <c r="G25" s="62"/>
      <c r="H25" s="63"/>
    </row>
    <row r="26" spans="1:10" x14ac:dyDescent="0.3">
      <c r="A26" s="64" t="s">
        <v>44</v>
      </c>
      <c r="B26" s="65"/>
      <c r="C26" s="26" t="s">
        <v>45</v>
      </c>
      <c r="D26" s="66" t="s">
        <v>51</v>
      </c>
      <c r="E26" s="66"/>
      <c r="F26" s="66"/>
      <c r="G26" s="67"/>
      <c r="H26" s="68"/>
    </row>
    <row r="27" spans="1:10" x14ac:dyDescent="0.3">
      <c r="A27" s="72"/>
      <c r="B27" s="73"/>
      <c r="C27" s="26" t="s">
        <v>47</v>
      </c>
      <c r="D27" s="66"/>
      <c r="E27" s="66"/>
      <c r="F27" s="66"/>
      <c r="G27" s="67"/>
      <c r="H27" s="68"/>
    </row>
    <row r="28" spans="1:10" ht="15" thickBot="1" x14ac:dyDescent="0.35">
      <c r="A28" s="74" t="s">
        <v>48</v>
      </c>
      <c r="B28" s="75"/>
      <c r="C28" s="27"/>
      <c r="D28" s="69"/>
      <c r="E28" s="69"/>
      <c r="F28" s="69"/>
      <c r="G28" s="70"/>
      <c r="H28" s="71"/>
    </row>
    <row r="29" spans="1:10" ht="15" thickTop="1" x14ac:dyDescent="0.3">
      <c r="A29" s="29"/>
      <c r="B29" s="29"/>
      <c r="C29" s="29"/>
      <c r="D29" s="29"/>
      <c r="E29" s="29"/>
      <c r="F29" s="29"/>
      <c r="G29" s="29"/>
      <c r="H29" s="29"/>
    </row>
    <row r="30" spans="1:10" x14ac:dyDescent="0.3">
      <c r="A30" s="29"/>
      <c r="B30" s="29"/>
      <c r="C30" s="29"/>
      <c r="D30" s="29"/>
      <c r="E30" s="29"/>
      <c r="F30" s="29"/>
      <c r="G30" s="29"/>
      <c r="H30" s="29"/>
    </row>
    <row r="31" spans="1:10" x14ac:dyDescent="0.3">
      <c r="A31" s="52" t="s">
        <v>52</v>
      </c>
      <c r="B31" s="54"/>
      <c r="C31" s="54"/>
      <c r="D31" s="54"/>
      <c r="E31" s="54"/>
      <c r="F31" s="54"/>
      <c r="G31" s="54"/>
      <c r="H31" s="55"/>
    </row>
    <row r="32" spans="1:10" x14ac:dyDescent="0.3">
      <c r="A32" s="56" t="s">
        <v>40</v>
      </c>
      <c r="B32" s="57"/>
      <c r="C32" s="58" t="s">
        <v>50</v>
      </c>
      <c r="D32" s="59"/>
      <c r="E32" s="60"/>
      <c r="F32" s="24" t="s">
        <v>42</v>
      </c>
      <c r="G32" s="25"/>
      <c r="H32" s="30">
        <v>13643458</v>
      </c>
    </row>
    <row r="33" spans="1:8" x14ac:dyDescent="0.3">
      <c r="A33" s="61" t="s">
        <v>43</v>
      </c>
      <c r="B33" s="61"/>
      <c r="C33" s="61"/>
      <c r="D33" s="61"/>
      <c r="E33" s="61"/>
      <c r="F33" s="61"/>
      <c r="G33" s="62"/>
      <c r="H33" s="63"/>
    </row>
    <row r="34" spans="1:8" x14ac:dyDescent="0.3">
      <c r="A34" s="64" t="s">
        <v>44</v>
      </c>
      <c r="B34" s="65"/>
      <c r="C34" s="26" t="s">
        <v>45</v>
      </c>
      <c r="D34" s="66" t="s">
        <v>51</v>
      </c>
      <c r="E34" s="66"/>
      <c r="F34" s="66"/>
      <c r="G34" s="67"/>
      <c r="H34" s="68"/>
    </row>
    <row r="35" spans="1:8" x14ac:dyDescent="0.3">
      <c r="A35" s="72"/>
      <c r="B35" s="73"/>
      <c r="C35" s="26" t="s">
        <v>47</v>
      </c>
      <c r="D35" s="66"/>
      <c r="E35" s="66"/>
      <c r="F35" s="66"/>
      <c r="G35" s="67"/>
      <c r="H35" s="68"/>
    </row>
    <row r="36" spans="1:8" ht="15" thickBot="1" x14ac:dyDescent="0.35">
      <c r="A36" s="74" t="s">
        <v>48</v>
      </c>
      <c r="B36" s="75"/>
      <c r="C36" s="27"/>
      <c r="D36" s="69"/>
      <c r="E36" s="69"/>
      <c r="F36" s="69"/>
      <c r="G36" s="70"/>
      <c r="H36" s="71"/>
    </row>
    <row r="37" spans="1:8" ht="15" thickTop="1" x14ac:dyDescent="0.3">
      <c r="A37" s="52"/>
      <c r="B37" s="54"/>
      <c r="C37" s="54"/>
      <c r="D37" s="54"/>
      <c r="E37" s="54"/>
      <c r="F37" s="54"/>
      <c r="G37" s="54"/>
      <c r="H37" s="55"/>
    </row>
    <row r="38" spans="1:8" x14ac:dyDescent="0.3">
      <c r="A38" s="76" t="s">
        <v>53</v>
      </c>
      <c r="B38" s="76"/>
      <c r="C38" s="77"/>
      <c r="D38" s="78"/>
      <c r="E38" s="76" t="s">
        <v>54</v>
      </c>
      <c r="F38" s="76"/>
      <c r="G38" s="79"/>
      <c r="H38" s="78"/>
    </row>
    <row r="39" spans="1:8" x14ac:dyDescent="0.3">
      <c r="A39" s="51" t="s">
        <v>55</v>
      </c>
      <c r="B39" s="51"/>
      <c r="C39" s="51"/>
      <c r="D39" s="51"/>
      <c r="E39" s="51"/>
      <c r="F39" s="51"/>
      <c r="G39" s="52"/>
      <c r="H39" s="53"/>
    </row>
    <row r="40" spans="1:8" x14ac:dyDescent="0.3">
      <c r="A40" s="43" t="s">
        <v>66</v>
      </c>
      <c r="B40" s="43"/>
      <c r="C40" s="43"/>
      <c r="D40" s="43"/>
      <c r="E40" s="43"/>
      <c r="F40" s="43"/>
      <c r="G40" s="44"/>
      <c r="H40" s="45"/>
    </row>
    <row r="41" spans="1:8" ht="38.4" customHeight="1" x14ac:dyDescent="0.3">
      <c r="A41" s="43"/>
      <c r="B41" s="43"/>
      <c r="C41" s="43"/>
      <c r="D41" s="43"/>
      <c r="E41" s="43"/>
      <c r="F41" s="43"/>
      <c r="G41" s="44"/>
      <c r="H41" s="45"/>
    </row>
    <row r="43" spans="1:8" x14ac:dyDescent="0.3">
      <c r="A43" s="46" t="s">
        <v>56</v>
      </c>
      <c r="B43" s="46"/>
      <c r="C43" s="46"/>
      <c r="D43" s="46"/>
      <c r="E43" s="46"/>
      <c r="F43" s="46"/>
      <c r="G43" s="47"/>
      <c r="H43" s="48"/>
    </row>
    <row r="44" spans="1:8" x14ac:dyDescent="0.3">
      <c r="A44" s="49" t="s">
        <v>57</v>
      </c>
      <c r="B44" s="49"/>
      <c r="C44" s="49"/>
      <c r="D44" s="49"/>
      <c r="E44" s="49"/>
      <c r="F44" s="49"/>
      <c r="G44" s="38"/>
      <c r="H44" s="50"/>
    </row>
    <row r="45" spans="1:8" x14ac:dyDescent="0.3">
      <c r="A45" s="49" t="s">
        <v>58</v>
      </c>
      <c r="B45" s="49"/>
      <c r="C45" s="49"/>
      <c r="D45" s="49"/>
      <c r="E45" s="49"/>
      <c r="F45" s="49"/>
      <c r="G45" s="38"/>
      <c r="H45" s="50"/>
    </row>
    <row r="46" spans="1:8" x14ac:dyDescent="0.3">
      <c r="A46" s="38" t="s">
        <v>59</v>
      </c>
      <c r="B46" s="39"/>
      <c r="C46" s="39"/>
      <c r="D46" s="39"/>
      <c r="E46" s="39"/>
      <c r="F46" s="39"/>
      <c r="G46" s="39"/>
      <c r="H46" s="40"/>
    </row>
    <row r="47" spans="1:8" x14ac:dyDescent="0.3">
      <c r="A47" s="38" t="s">
        <v>60</v>
      </c>
      <c r="B47" s="39"/>
      <c r="C47" s="39"/>
      <c r="D47" s="39"/>
      <c r="E47" s="39"/>
      <c r="F47" s="39"/>
      <c r="G47" s="39"/>
      <c r="H47" s="40"/>
    </row>
    <row r="48" spans="1:8" x14ac:dyDescent="0.3">
      <c r="A48" s="38" t="s">
        <v>61</v>
      </c>
      <c r="B48" s="39"/>
      <c r="C48" s="39"/>
      <c r="D48" s="39"/>
      <c r="E48" s="39"/>
      <c r="F48" s="39"/>
      <c r="G48" s="39"/>
      <c r="H48" s="40"/>
    </row>
    <row r="50" spans="3:5" x14ac:dyDescent="0.3">
      <c r="C50" s="41"/>
      <c r="D50" s="41"/>
      <c r="E50" s="41"/>
    </row>
    <row r="51" spans="3:5" x14ac:dyDescent="0.3">
      <c r="C51" s="42" t="s">
        <v>62</v>
      </c>
      <c r="D51" s="42"/>
      <c r="E51" s="42"/>
    </row>
    <row r="52" spans="3:5" x14ac:dyDescent="0.3">
      <c r="C52" s="42"/>
      <c r="D52" s="42"/>
      <c r="E52" s="42"/>
    </row>
  </sheetData>
  <mergeCells count="48">
    <mergeCell ref="A11:H11"/>
    <mergeCell ref="C3:H3"/>
    <mergeCell ref="B4:E4"/>
    <mergeCell ref="F4:G4"/>
    <mergeCell ref="A6:H6"/>
    <mergeCell ref="A7:H8"/>
    <mergeCell ref="A23:H23"/>
    <mergeCell ref="A12:H12"/>
    <mergeCell ref="A13:D13"/>
    <mergeCell ref="E13:H13"/>
    <mergeCell ref="A14:D14"/>
    <mergeCell ref="A17:B17"/>
    <mergeCell ref="C17:E17"/>
    <mergeCell ref="A18:H18"/>
    <mergeCell ref="A19:B19"/>
    <mergeCell ref="D19:H21"/>
    <mergeCell ref="A20:B20"/>
    <mergeCell ref="A21:B21"/>
    <mergeCell ref="A24:B24"/>
    <mergeCell ref="C24:E24"/>
    <mergeCell ref="A25:H25"/>
    <mergeCell ref="A26:B26"/>
    <mergeCell ref="D26:H28"/>
    <mergeCell ref="A27:B27"/>
    <mergeCell ref="A28:B28"/>
    <mergeCell ref="A39:H39"/>
    <mergeCell ref="A31:H31"/>
    <mergeCell ref="A32:B32"/>
    <mergeCell ref="C32:E32"/>
    <mergeCell ref="A33:H33"/>
    <mergeCell ref="A34:B34"/>
    <mergeCell ref="D34:H36"/>
    <mergeCell ref="A35:B35"/>
    <mergeCell ref="A36:B36"/>
    <mergeCell ref="A37:H37"/>
    <mergeCell ref="A38:B38"/>
    <mergeCell ref="C38:D38"/>
    <mergeCell ref="E38:F38"/>
    <mergeCell ref="G38:H38"/>
    <mergeCell ref="A48:H48"/>
    <mergeCell ref="C50:E50"/>
    <mergeCell ref="C51:E52"/>
    <mergeCell ref="A40:H41"/>
    <mergeCell ref="A43:H43"/>
    <mergeCell ref="A44:H44"/>
    <mergeCell ref="A45:H45"/>
    <mergeCell ref="A46:H46"/>
    <mergeCell ref="A47:H4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07" r:id="rId4" name="Check Box 35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11</xdr:row>
                    <xdr:rowOff>160020</xdr:rowOff>
                  </from>
                  <to>
                    <xdr:col>7</xdr:col>
                    <xdr:colOff>594360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5" name="Check Box 36">
              <controlPr defaultSize="0" autoFill="0" autoLine="0" autoPict="0">
                <anchor moveWithCells="1" sizeWithCells="1">
                  <from>
                    <xdr:col>7</xdr:col>
                    <xdr:colOff>335280</xdr:colOff>
                    <xdr:row>13</xdr:row>
                    <xdr:rowOff>7620</xdr:rowOff>
                  </from>
                  <to>
                    <xdr:col>7</xdr:col>
                    <xdr:colOff>579120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6" name="Check Box 37">
              <controlPr defaultSize="0" autoFill="0" autoLine="0" autoPict="0">
                <anchor moveWithCells="1" sizeWithCells="1">
                  <from>
                    <xdr:col>0</xdr:col>
                    <xdr:colOff>373380</xdr:colOff>
                    <xdr:row>17</xdr:row>
                    <xdr:rowOff>152400</xdr:rowOff>
                  </from>
                  <to>
                    <xdr:col>0</xdr:col>
                    <xdr:colOff>617220</xdr:colOff>
                    <xdr:row>19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7" name="Check Box 38">
              <controlPr defaultSize="0" autoFill="0" autoLine="0" autoPict="0">
                <anchor moveWithCells="1" sizeWithCells="1">
                  <from>
                    <xdr:col>2</xdr:col>
                    <xdr:colOff>632460</xdr:colOff>
                    <xdr:row>17</xdr:row>
                    <xdr:rowOff>152400</xdr:rowOff>
                  </from>
                  <to>
                    <xdr:col>2</xdr:col>
                    <xdr:colOff>883920</xdr:colOff>
                    <xdr:row>19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8" name="Check Box 39">
              <controlPr defaultSize="0" autoFill="0" autoLine="0" autoPict="0">
                <anchor moveWithCells="1" sizeWithCells="1">
                  <from>
                    <xdr:col>2</xdr:col>
                    <xdr:colOff>441960</xdr:colOff>
                    <xdr:row>11</xdr:row>
                    <xdr:rowOff>175260</xdr:rowOff>
                  </from>
                  <to>
                    <xdr:col>2</xdr:col>
                    <xdr:colOff>685800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9" name="Check Box 40">
              <controlPr defaultSize="0" autoFill="0" autoLine="0" autoPict="0">
                <anchor moveWithCells="1" sizeWithCells="1">
                  <from>
                    <xdr:col>2</xdr:col>
                    <xdr:colOff>426720</xdr:colOff>
                    <xdr:row>13</xdr:row>
                    <xdr:rowOff>22860</xdr:rowOff>
                  </from>
                  <to>
                    <xdr:col>2</xdr:col>
                    <xdr:colOff>678180</xdr:colOff>
                    <xdr:row>14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10" name="Check Box 41">
              <controlPr defaultSize="0" autoFill="0" autoLine="0" autoPict="0">
                <anchor moveWithCells="1" sizeWithCells="1">
                  <from>
                    <xdr:col>0</xdr:col>
                    <xdr:colOff>373380</xdr:colOff>
                    <xdr:row>24</xdr:row>
                    <xdr:rowOff>152400</xdr:rowOff>
                  </from>
                  <to>
                    <xdr:col>0</xdr:col>
                    <xdr:colOff>617220</xdr:colOff>
                    <xdr:row>26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1" name="Check Box 42">
              <controlPr defaultSize="0" autoFill="0" autoLine="0" autoPict="0">
                <anchor moveWithCells="1" sizeWithCells="1">
                  <from>
                    <xdr:col>2</xdr:col>
                    <xdr:colOff>632460</xdr:colOff>
                    <xdr:row>24</xdr:row>
                    <xdr:rowOff>152400</xdr:rowOff>
                  </from>
                  <to>
                    <xdr:col>2</xdr:col>
                    <xdr:colOff>883920</xdr:colOff>
                    <xdr:row>26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2" name="Check Box 43">
              <controlPr defaultSize="0" autoFill="0" autoLine="0" autoPict="0">
                <anchor moveWithCells="1" sizeWithCells="1">
                  <from>
                    <xdr:col>2</xdr:col>
                    <xdr:colOff>632460</xdr:colOff>
                    <xdr:row>24</xdr:row>
                    <xdr:rowOff>152400</xdr:rowOff>
                  </from>
                  <to>
                    <xdr:col>2</xdr:col>
                    <xdr:colOff>883920</xdr:colOff>
                    <xdr:row>26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3" name="Check Box 44">
              <controlPr defaultSize="0" autoFill="0" autoLine="0" autoPict="0">
                <anchor moveWithCells="1" sizeWithCells="1">
                  <from>
                    <xdr:col>0</xdr:col>
                    <xdr:colOff>373380</xdr:colOff>
                    <xdr:row>32</xdr:row>
                    <xdr:rowOff>152400</xdr:rowOff>
                  </from>
                  <to>
                    <xdr:col>0</xdr:col>
                    <xdr:colOff>617220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14" name="Check Box 45">
              <controlPr defaultSize="0" autoFill="0" autoLine="0" autoPict="0">
                <anchor moveWithCells="1" sizeWithCells="1">
                  <from>
                    <xdr:col>2</xdr:col>
                    <xdr:colOff>632460</xdr:colOff>
                    <xdr:row>32</xdr:row>
                    <xdr:rowOff>152400</xdr:rowOff>
                  </from>
                  <to>
                    <xdr:col>2</xdr:col>
                    <xdr:colOff>883920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5" name="Check Box 46">
              <controlPr defaultSize="0" autoFill="0" autoLine="0" autoPict="0">
                <anchor moveWithCells="1" sizeWithCells="1">
                  <from>
                    <xdr:col>2</xdr:col>
                    <xdr:colOff>632460</xdr:colOff>
                    <xdr:row>32</xdr:row>
                    <xdr:rowOff>152400</xdr:rowOff>
                  </from>
                  <to>
                    <xdr:col>2</xdr:col>
                    <xdr:colOff>883920</xdr:colOff>
                    <xdr:row>34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6" name="Check Box 47">
              <controlPr defaultSize="0" autoFill="0" autoLine="0" autoPict="0">
                <anchor moveWithCells="1" sizeWithCells="1">
                  <from>
                    <xdr:col>2</xdr:col>
                    <xdr:colOff>632460</xdr:colOff>
                    <xdr:row>18</xdr:row>
                    <xdr:rowOff>152400</xdr:rowOff>
                  </from>
                  <to>
                    <xdr:col>2</xdr:col>
                    <xdr:colOff>883920</xdr:colOff>
                    <xdr:row>20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17" name="Check Box 48">
              <controlPr defaultSize="0" autoFill="0" autoLine="0" autoPict="0">
                <anchor moveWithCells="1" sizeWithCells="1">
                  <from>
                    <xdr:col>2</xdr:col>
                    <xdr:colOff>632460</xdr:colOff>
                    <xdr:row>25</xdr:row>
                    <xdr:rowOff>152400</xdr:rowOff>
                  </from>
                  <to>
                    <xdr:col>2</xdr:col>
                    <xdr:colOff>883920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18" name="Check Box 49">
              <controlPr defaultSize="0" autoFill="0" autoLine="0" autoPict="0">
                <anchor moveWithCells="1" sizeWithCells="1">
                  <from>
                    <xdr:col>2</xdr:col>
                    <xdr:colOff>632460</xdr:colOff>
                    <xdr:row>33</xdr:row>
                    <xdr:rowOff>152400</xdr:rowOff>
                  </from>
                  <to>
                    <xdr:col>2</xdr:col>
                    <xdr:colOff>883920</xdr:colOff>
                    <xdr:row>35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D37F-25AE-46C7-8883-51DE10B42353}">
  <dimension ref="B2:N11"/>
  <sheetViews>
    <sheetView tabSelected="1" topLeftCell="B1" zoomScale="84" zoomScaleNormal="84" workbookViewId="0">
      <selection activeCell="M13" sqref="M13"/>
    </sheetView>
  </sheetViews>
  <sheetFormatPr baseColWidth="10" defaultRowHeight="14.4" x14ac:dyDescent="0.3"/>
  <cols>
    <col min="3" max="3" width="32.77734375" customWidth="1"/>
    <col min="8" max="8" width="19.5546875" customWidth="1"/>
    <col min="9" max="9" width="14.33203125" bestFit="1" customWidth="1"/>
    <col min="11" max="11" width="14.33203125" bestFit="1" customWidth="1"/>
    <col min="14" max="14" width="14.6640625" customWidth="1"/>
  </cols>
  <sheetData>
    <row r="2" spans="2:14" x14ac:dyDescent="0.3">
      <c r="H2" s="13" t="s">
        <v>22</v>
      </c>
    </row>
    <row r="3" spans="2:14" x14ac:dyDescent="0.3">
      <c r="B3" s="107" t="s">
        <v>0</v>
      </c>
      <c r="C3" s="108"/>
      <c r="D3" s="108"/>
      <c r="E3" s="108"/>
      <c r="F3" s="108"/>
      <c r="G3" s="108"/>
      <c r="H3" s="109"/>
      <c r="K3" s="32" t="s">
        <v>68</v>
      </c>
      <c r="N3" s="32" t="s">
        <v>23</v>
      </c>
    </row>
    <row r="4" spans="2:14" ht="43.2" x14ac:dyDescent="0.3">
      <c r="B4" s="1" t="s">
        <v>1</v>
      </c>
      <c r="C4" s="1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5</v>
      </c>
      <c r="J4" s="2" t="s">
        <v>6</v>
      </c>
      <c r="K4" s="2" t="s">
        <v>7</v>
      </c>
      <c r="L4" s="2" t="s">
        <v>5</v>
      </c>
      <c r="M4" s="2" t="s">
        <v>6</v>
      </c>
      <c r="N4" s="2" t="s">
        <v>7</v>
      </c>
    </row>
    <row r="5" spans="2:14" ht="88.8" customHeight="1" x14ac:dyDescent="0.3">
      <c r="B5" s="3">
        <v>1</v>
      </c>
      <c r="C5" s="4" t="s">
        <v>8</v>
      </c>
      <c r="D5" s="3" t="s">
        <v>9</v>
      </c>
      <c r="E5" s="3">
        <v>2</v>
      </c>
      <c r="F5" s="5">
        <v>3781271</v>
      </c>
      <c r="G5" s="6">
        <v>0.19</v>
      </c>
      <c r="H5" s="7">
        <f>F5*E5</f>
        <v>7562542</v>
      </c>
      <c r="I5" s="5">
        <v>3185432</v>
      </c>
      <c r="J5" s="34">
        <v>0.19</v>
      </c>
      <c r="K5" s="5">
        <v>6370864</v>
      </c>
      <c r="L5" s="14">
        <v>3176471</v>
      </c>
      <c r="M5" s="6">
        <v>0.19</v>
      </c>
      <c r="N5" s="7">
        <v>6352942</v>
      </c>
    </row>
    <row r="6" spans="2:14" ht="57.6" customHeight="1" x14ac:dyDescent="0.3">
      <c r="B6" s="3">
        <v>2</v>
      </c>
      <c r="C6" s="8" t="s">
        <v>10</v>
      </c>
      <c r="D6" s="3" t="s">
        <v>11</v>
      </c>
      <c r="E6" s="3">
        <v>88</v>
      </c>
      <c r="F6" s="5">
        <v>21136</v>
      </c>
      <c r="G6" s="6">
        <v>0.19</v>
      </c>
      <c r="H6" s="7">
        <f t="shared" ref="H6:H8" si="0">F6*E6</f>
        <v>1859968</v>
      </c>
      <c r="I6" s="5">
        <v>18648</v>
      </c>
      <c r="J6" s="34">
        <v>0.19</v>
      </c>
      <c r="K6" s="5">
        <v>1641024</v>
      </c>
      <c r="L6" s="14">
        <v>17647</v>
      </c>
      <c r="M6" s="6">
        <v>0.19</v>
      </c>
      <c r="N6" s="7">
        <v>1552936</v>
      </c>
    </row>
    <row r="7" spans="2:14" ht="57.6" customHeight="1" x14ac:dyDescent="0.3">
      <c r="B7" s="3">
        <v>3</v>
      </c>
      <c r="C7" s="8" t="s">
        <v>12</v>
      </c>
      <c r="D7" s="3" t="s">
        <v>11</v>
      </c>
      <c r="E7" s="3">
        <v>44</v>
      </c>
      <c r="F7" s="5">
        <v>18462</v>
      </c>
      <c r="G7" s="6">
        <v>0.19</v>
      </c>
      <c r="H7" s="7">
        <f t="shared" si="0"/>
        <v>812328</v>
      </c>
      <c r="I7" s="5">
        <v>16911</v>
      </c>
      <c r="J7" s="34">
        <v>0.19</v>
      </c>
      <c r="K7" s="5">
        <v>744084</v>
      </c>
      <c r="L7" s="14">
        <v>15385</v>
      </c>
      <c r="M7" s="6">
        <v>0.19</v>
      </c>
      <c r="N7" s="7">
        <v>676940</v>
      </c>
    </row>
    <row r="8" spans="2:14" ht="100.8" customHeight="1" x14ac:dyDescent="0.3">
      <c r="B8" s="3">
        <v>4</v>
      </c>
      <c r="C8" s="9" t="s">
        <v>13</v>
      </c>
      <c r="D8" s="3" t="s">
        <v>9</v>
      </c>
      <c r="E8" s="3">
        <v>2</v>
      </c>
      <c r="F8" s="5">
        <v>135169</v>
      </c>
      <c r="G8" s="6">
        <v>0.19</v>
      </c>
      <c r="H8" s="7">
        <f t="shared" si="0"/>
        <v>270338</v>
      </c>
      <c r="I8" s="5">
        <v>116923</v>
      </c>
      <c r="J8" s="34">
        <v>0.19</v>
      </c>
      <c r="K8" s="5">
        <v>233846</v>
      </c>
      <c r="L8" s="14">
        <v>113122</v>
      </c>
      <c r="M8" s="6">
        <v>0.19</v>
      </c>
      <c r="N8" s="7">
        <v>226244</v>
      </c>
    </row>
    <row r="9" spans="2:14" x14ac:dyDescent="0.3">
      <c r="B9" s="110" t="s">
        <v>14</v>
      </c>
      <c r="C9" s="111"/>
      <c r="D9" s="111"/>
      <c r="E9" s="111"/>
      <c r="F9" s="111"/>
      <c r="G9" s="112"/>
      <c r="H9" s="10">
        <f>SUM(H5:H8)</f>
        <v>10505176</v>
      </c>
      <c r="I9" s="16"/>
      <c r="J9" s="16"/>
      <c r="K9" s="33">
        <f>+K5+K6+K7+K8</f>
        <v>8989818</v>
      </c>
      <c r="L9" s="16"/>
      <c r="M9" s="16"/>
      <c r="N9" s="10">
        <v>8809062</v>
      </c>
    </row>
    <row r="10" spans="2:14" x14ac:dyDescent="0.3">
      <c r="B10" s="110" t="s">
        <v>15</v>
      </c>
      <c r="C10" s="111"/>
      <c r="D10" s="111"/>
      <c r="E10" s="111"/>
      <c r="F10" s="111"/>
      <c r="G10" s="112"/>
      <c r="H10" s="10">
        <f>H9*19%</f>
        <v>1995983.44</v>
      </c>
      <c r="I10" s="16"/>
      <c r="J10" s="16"/>
      <c r="K10" s="33">
        <f>K9*19%</f>
        <v>1708065.42</v>
      </c>
      <c r="L10" s="16"/>
      <c r="M10" s="16"/>
      <c r="N10" s="10">
        <v>1673721.78</v>
      </c>
    </row>
    <row r="11" spans="2:14" x14ac:dyDescent="0.3">
      <c r="B11" s="110" t="s">
        <v>16</v>
      </c>
      <c r="C11" s="111"/>
      <c r="D11" s="111"/>
      <c r="E11" s="111"/>
      <c r="F11" s="111"/>
      <c r="G11" s="112"/>
      <c r="H11" s="10">
        <f>SUM(H9:H10)</f>
        <v>12501159.439999999</v>
      </c>
      <c r="I11" s="16"/>
      <c r="J11" s="16"/>
      <c r="K11" s="33">
        <f>+K9+K10</f>
        <v>10697883.42</v>
      </c>
      <c r="L11" s="16"/>
      <c r="M11" s="16"/>
      <c r="N11" s="10">
        <v>10482783.779999999</v>
      </c>
    </row>
  </sheetData>
  <mergeCells count="4">
    <mergeCell ref="B3:H3"/>
    <mergeCell ref="B9:G9"/>
    <mergeCell ref="B10:G10"/>
    <mergeCell ref="B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FF53-A23E-4304-AABE-89C552E883C0}">
  <dimension ref="B3:K13"/>
  <sheetViews>
    <sheetView topLeftCell="D1" workbookViewId="0">
      <selection activeCell="I13" sqref="I13"/>
    </sheetView>
  </sheetViews>
  <sheetFormatPr baseColWidth="10" defaultRowHeight="14.4" x14ac:dyDescent="0.3"/>
  <cols>
    <col min="3" max="3" width="50.44140625" customWidth="1"/>
    <col min="5" max="5" width="10" customWidth="1"/>
    <col min="6" max="6" width="13.88671875" customWidth="1"/>
    <col min="8" max="8" width="12.77734375" bestFit="1" customWidth="1"/>
    <col min="9" max="9" width="14.33203125" bestFit="1" customWidth="1"/>
  </cols>
  <sheetData>
    <row r="3" spans="2:11" x14ac:dyDescent="0.3">
      <c r="G3" s="12" t="s">
        <v>22</v>
      </c>
    </row>
    <row r="4" spans="2:11" x14ac:dyDescent="0.3">
      <c r="B4" s="107" t="s">
        <v>17</v>
      </c>
      <c r="C4" s="108"/>
      <c r="D4" s="108"/>
      <c r="E4" s="108"/>
      <c r="F4" s="108"/>
      <c r="G4" s="109"/>
      <c r="I4" s="12" t="s">
        <v>67</v>
      </c>
      <c r="J4" s="35"/>
      <c r="K4" s="12" t="s">
        <v>24</v>
      </c>
    </row>
    <row r="5" spans="2:11" ht="43.2" x14ac:dyDescent="0.3">
      <c r="B5" s="2" t="s">
        <v>1</v>
      </c>
      <c r="C5" s="2" t="s">
        <v>2</v>
      </c>
      <c r="D5" s="2" t="s">
        <v>18</v>
      </c>
      <c r="E5" s="2" t="s">
        <v>4</v>
      </c>
      <c r="F5" s="2" t="s">
        <v>19</v>
      </c>
      <c r="G5" s="2" t="s">
        <v>7</v>
      </c>
      <c r="H5" s="2" t="s">
        <v>19</v>
      </c>
      <c r="I5" s="2" t="s">
        <v>7</v>
      </c>
      <c r="J5" s="2" t="s">
        <v>19</v>
      </c>
      <c r="K5" s="2" t="s">
        <v>7</v>
      </c>
    </row>
    <row r="6" spans="2:11" ht="51.6" customHeight="1" x14ac:dyDescent="0.3">
      <c r="B6" s="3">
        <v>1</v>
      </c>
      <c r="C6" s="9" t="s">
        <v>25</v>
      </c>
      <c r="D6" s="3" t="s">
        <v>9</v>
      </c>
      <c r="E6" s="3">
        <v>2</v>
      </c>
      <c r="F6" s="5">
        <v>127862</v>
      </c>
      <c r="G6" s="7">
        <f>F6*E6</f>
        <v>255724</v>
      </c>
      <c r="H6" s="5">
        <v>116244</v>
      </c>
      <c r="I6" s="5">
        <v>232488</v>
      </c>
      <c r="J6" s="5">
        <v>107339</v>
      </c>
      <c r="K6" s="7">
        <v>214678</v>
      </c>
    </row>
    <row r="7" spans="2:11" ht="15.6" customHeight="1" x14ac:dyDescent="0.3">
      <c r="B7" s="3">
        <v>2</v>
      </c>
      <c r="C7" s="8" t="s">
        <v>26</v>
      </c>
      <c r="D7" s="3" t="s">
        <v>11</v>
      </c>
      <c r="E7" s="3">
        <v>88</v>
      </c>
      <c r="F7" s="5">
        <v>5112</v>
      </c>
      <c r="G7" s="7">
        <f>F7*E7</f>
        <v>449856</v>
      </c>
      <c r="H7" s="5">
        <v>4568</v>
      </c>
      <c r="I7" s="5">
        <v>401984</v>
      </c>
      <c r="J7" s="5">
        <v>4294</v>
      </c>
      <c r="K7" s="7">
        <v>377872</v>
      </c>
    </row>
    <row r="8" spans="2:11" ht="15" customHeight="1" x14ac:dyDescent="0.3">
      <c r="B8" s="3">
        <v>3</v>
      </c>
      <c r="C8" s="8" t="s">
        <v>27</v>
      </c>
      <c r="D8" s="3" t="s">
        <v>11</v>
      </c>
      <c r="E8" s="3">
        <v>44</v>
      </c>
      <c r="F8" s="5">
        <v>5132</v>
      </c>
      <c r="G8" s="7">
        <f>F8*E8</f>
        <v>225808</v>
      </c>
      <c r="H8" s="5">
        <v>4614</v>
      </c>
      <c r="I8" s="5">
        <v>203016</v>
      </c>
      <c r="J8" s="5">
        <v>4294</v>
      </c>
      <c r="K8" s="7">
        <v>188936</v>
      </c>
    </row>
    <row r="9" spans="2:11" ht="36" customHeight="1" x14ac:dyDescent="0.3">
      <c r="B9" s="3">
        <v>4</v>
      </c>
      <c r="C9" s="9" t="s">
        <v>28</v>
      </c>
      <c r="D9" s="3" t="s">
        <v>9</v>
      </c>
      <c r="E9" s="3">
        <v>2</v>
      </c>
      <c r="F9" s="5">
        <v>10264</v>
      </c>
      <c r="G9" s="7">
        <f>F9*E9</f>
        <v>20528</v>
      </c>
      <c r="H9" s="5">
        <v>9553</v>
      </c>
      <c r="I9" s="5">
        <v>19106</v>
      </c>
      <c r="J9" s="5">
        <v>8587</v>
      </c>
      <c r="K9" s="7">
        <v>17174</v>
      </c>
    </row>
    <row r="10" spans="2:11" x14ac:dyDescent="0.3">
      <c r="B10" s="113" t="s">
        <v>14</v>
      </c>
      <c r="C10" s="113"/>
      <c r="D10" s="113"/>
      <c r="E10" s="113"/>
      <c r="F10" s="113"/>
      <c r="G10" s="10">
        <f>SUM(G6:G9)</f>
        <v>951916</v>
      </c>
      <c r="H10" s="16"/>
      <c r="I10" s="33">
        <f>+I6+I7+I8+I9</f>
        <v>856594</v>
      </c>
      <c r="J10" s="16"/>
      <c r="K10" s="10">
        <f>SUM(K6:K9)</f>
        <v>798660</v>
      </c>
    </row>
    <row r="11" spans="2:11" ht="12" customHeight="1" x14ac:dyDescent="0.3">
      <c r="B11" s="113"/>
      <c r="C11" s="113"/>
      <c r="D11" s="113"/>
      <c r="E11" s="113"/>
      <c r="F11" s="11" t="s">
        <v>20</v>
      </c>
      <c r="G11" s="10">
        <f>G10*12%</f>
        <v>114229.92</v>
      </c>
      <c r="H11" s="16"/>
      <c r="I11" s="33">
        <v>102791</v>
      </c>
      <c r="J11" s="16"/>
      <c r="K11" s="10">
        <f>K10*12%</f>
        <v>95839.2</v>
      </c>
    </row>
    <row r="12" spans="2:11" x14ac:dyDescent="0.3">
      <c r="B12" s="113"/>
      <c r="C12" s="113"/>
      <c r="D12" s="113"/>
      <c r="E12" s="113"/>
      <c r="F12" s="11" t="s">
        <v>21</v>
      </c>
      <c r="G12" s="10">
        <f>G10*8%</f>
        <v>76153.279999999999</v>
      </c>
      <c r="H12" s="16"/>
      <c r="I12" s="36">
        <v>68528</v>
      </c>
      <c r="J12" s="16"/>
      <c r="K12" s="10">
        <f>K10*8%</f>
        <v>63892.800000000003</v>
      </c>
    </row>
    <row r="13" spans="2:11" x14ac:dyDescent="0.3">
      <c r="B13" s="113" t="s">
        <v>16</v>
      </c>
      <c r="C13" s="113"/>
      <c r="D13" s="113"/>
      <c r="E13" s="113"/>
      <c r="F13" s="113"/>
      <c r="G13" s="10">
        <f>SUM(G10:G12)</f>
        <v>1142299.2</v>
      </c>
      <c r="H13" s="16"/>
      <c r="I13" s="36">
        <v>1027913</v>
      </c>
      <c r="J13" s="16"/>
      <c r="K13" s="37">
        <f>SUM(K10:K12)</f>
        <v>958392</v>
      </c>
    </row>
  </sheetData>
  <mergeCells count="5">
    <mergeCell ref="B4:G4"/>
    <mergeCell ref="B10:F10"/>
    <mergeCell ref="B11:E11"/>
    <mergeCell ref="B12:E12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Arango Cardona</dc:creator>
  <cp:lastModifiedBy>Daniela Arango Cardona</cp:lastModifiedBy>
  <cp:lastPrinted>2024-05-08T16:56:35Z</cp:lastPrinted>
  <dcterms:created xsi:type="dcterms:W3CDTF">2024-05-07T15:58:52Z</dcterms:created>
  <dcterms:modified xsi:type="dcterms:W3CDTF">2024-05-15T19:52:43Z</dcterms:modified>
</cp:coreProperties>
</file>