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restrepo\Desktop\Procesos\Suministros\"/>
    </mc:Choice>
  </mc:AlternateContent>
  <xr:revisionPtr revIDLastSave="0" documentId="8_{B05B74DC-2065-4B7C-BB5F-CAC300D197F4}" xr6:coauthVersionLast="47" xr6:coauthVersionMax="47" xr10:uidLastSave="{00000000-0000-0000-0000-000000000000}"/>
  <bookViews>
    <workbookView xWindow="20370" yWindow="-120" windowWidth="20730" windowHeight="11040" activeTab="1" xr2:uid="{58FEB273-2593-4D72-B559-026C31402F19}"/>
  </bookViews>
  <sheets>
    <sheet name="MNTO CA" sheetId="3" r:id="rId1"/>
    <sheet name="MNTO CCTV" sheetId="4" r:id="rId2"/>
    <sheet name="TOTAL" sheetId="5" r:id="rId3"/>
  </sheets>
  <definedNames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X" hidden="1">#REF!</definedName>
    <definedName name="__A2" hidden="1">{#N/A,#N/A,FALSE,"Costos Productos 6A";#N/A,#N/A,FALSE,"Costo Unitario Total H-94-12"}</definedName>
    <definedName name="_Dist_Bin" hidden="1">#REF!</definedName>
    <definedName name="_Dist_Values" hidden="1">#REF!</definedName>
    <definedName name="_Fill" hidden="1">#REF!</definedName>
    <definedName name="_JML">IF(OR(HJOD&gt;240,HJON&gt;240,HJODF&gt;240,HJONF&gt;240,SUM(HJON+HJODF+HJONF)&gt;240),1,0)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A_IMPRESIÓN_IM">#REF!</definedName>
    <definedName name="a6d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A700.">#REF!</definedName>
    <definedName name="AA100.">#REF!</definedName>
    <definedName name="aaa" hidden="1">{#N/A,#N/A,FALSE,"Costos Productos 6A";#N/A,#N/A,FALSE,"Costo Unitario Total H-94-12"}</definedName>
    <definedName name="administ">#REF!</definedName>
    <definedName name="Ajusteinf" hidden="1">{#N/A,#N/A,FALSE,"Costos Productos 6A";#N/A,#N/A,FALSE,"Costo Unitario Total H-94-12"}</definedName>
    <definedName name="AJUSTPTO" hidden="1">{#N/A,#N/A,FALSE,"Costos Productos 6A";#N/A,#N/A,FALSE,"Costo Unitario Total H-94-12"}</definedName>
    <definedName name="alquileres">#REF!</definedName>
    <definedName name="analisis_Vertical">#REF!</definedName>
    <definedName name="bancos">#REF!</definedName>
    <definedName name="_xlnm.Database">#REF!</definedName>
    <definedName name="BB" hidden="1">{#N/A,#N/A,FALSE,"CIBHA05A";#N/A,#N/A,FALSE,"CIBHA05B"}</definedName>
    <definedName name="BuiltIn_Print_Area">#REF!</definedName>
    <definedName name="CA" hidden="1">#REF!</definedName>
    <definedName name="CABCELAR" hidden="1">{#N/A,#N/A,FALSE,"Costos Productos 6A";#N/A,#N/A,FALSE,"Costo Unitario Total H-94-12"}</definedName>
    <definedName name="Cant_XV">#REF!</definedName>
    <definedName name="CHACA" hidden="1">#REF!</definedName>
    <definedName name="comercializac">#REF!</definedName>
    <definedName name="CONTABLE" hidden="1">{#N/A,#N/A,FALSE,"CIBHA05A";#N/A,#N/A,FALSE,"CIBHA05B"}</definedName>
    <definedName name="CONTABLES" hidden="1">{#N/A,#N/A,FALSE,"Costos Productos 6A";#N/A,#N/A,FALSE,"Costo Unitario Total H-94-12"}</definedName>
    <definedName name="Cost_XVremoto">#REF!</definedName>
    <definedName name="cost04" hidden="1">{#N/A,#N/A,FALSE,"Costos Productos 6A";#N/A,#N/A,FALSE,"Costo Unitario Total H-94-12"}</definedName>
    <definedName name="COSTCONTAB" hidden="1">{#N/A,#N/A,FALSE,"Costos Productos 6A";#N/A,#N/A,FALSE,"Costo Unitario Total H-94-12"}</definedName>
    <definedName name="costivos" hidden="1">{#N/A,#N/A,FALSE,"Costos Productos 6A";#N/A,#N/A,FALSE,"Costo Unitario Total H-94-12"}</definedName>
    <definedName name="CostoA">#REF!</definedName>
    <definedName name="CostoB">#REF!</definedName>
    <definedName name="costoperativos" hidden="1">{#N/A,#N/A,FALSE,"Costos Productos 6A";#N/A,#N/A,FALSE,"Costo Unitario Total H-94-12"}</definedName>
    <definedName name="costos04" hidden="1">{#N/A,#N/A,FALSE,"Costos Productos 6A";#N/A,#N/A,FALSE,"Costo Unitario Total H-94-12"}</definedName>
    <definedName name="cr">#REF!</definedName>
    <definedName name="CRUDOS" hidden="1">{#N/A,#N/A,FALSE,"CIBHA05A";#N/A,#N/A,FALSE,"CIBHA05B"}</definedName>
    <definedName name="cxcA">#REF!</definedName>
    <definedName name="cxcB">#REF!</definedName>
    <definedName name="cxp">#REF!</definedName>
    <definedName name="da">#REF!</definedName>
    <definedName name="DDDD" hidden="1">{#N/A,#N/A,FALSE,"Costos Productos 6A";#N/A,#N/A,FALSE,"Costo Unitario Total H-94-12"}</definedName>
    <definedName name="depreciaciones">#REF!</definedName>
    <definedName name="ebitda">#REF!</definedName>
    <definedName name="EDDF">#REF!</definedName>
    <definedName name="EE" hidden="1">{#N/A,#N/A,FALSE,"Costos Productos 6A";#N/A,#N/A,FALSE,"Costo Unitario Total H-94-12"}</definedName>
    <definedName name="energ">#REF!</definedName>
    <definedName name="FA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ACTOR">#REF!</definedName>
    <definedName name="FACTOR1">#REF!</definedName>
    <definedName name="FFFF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fondo_fijo">#REF!</definedName>
    <definedName name="fORMA9698" hidden="1">{#N/A,#N/A,FALSE,"CIBHA05A";#N/A,#N/A,FALSE,"CIBHA05B"}</definedName>
    <definedName name="FORMAUNIT" hidden="1">{#N/A,#N/A,FALSE,"Costos Productos 6A";#N/A,#N/A,FALSE,"Costo Unitario Total H-94-12"}</definedName>
    <definedName name="generales">#REF!</definedName>
    <definedName name="GRCHIS0599" hidden="1">{#N/A,#N/A,FALSE,"Costos Productos 6A";#N/A,#N/A,FALSE,"Costo Unitario Total H-94-12"}</definedName>
    <definedName name="HISTORICO" hidden="1">{#N/A,#N/A,FALSE,"Costos Productos 6A";#N/A,#N/A,FALSE,"Costo Unitario Total H-94-12"}</definedName>
    <definedName name="honorarios">#REF!</definedName>
    <definedName name="HSIT" hidden="1">{#N/A,#N/A,FALSE,"CIBHA05A";#N/A,#N/A,FALSE,"CIBHA05B"}</definedName>
    <definedName name="HTML_CodePage" hidden="1">1252</definedName>
    <definedName name="HTML_Control" hidden="1">{"'Planner Cell based'!$A$1:$H$142"}</definedName>
    <definedName name="HTML_Description" hidden="1">""</definedName>
    <definedName name="HTML_Email" hidden="1">""</definedName>
    <definedName name="HTML_Header" hidden="1">"Planner Cell based"</definedName>
    <definedName name="HTML_LastUpdate" hidden="1">"24.08.2001"</definedName>
    <definedName name="HTML_LineAfter" hidden="1">FALSE</definedName>
    <definedName name="HTML_LineBefore" hidden="1">FALSE</definedName>
    <definedName name="HTML_Name" hidden="1">"OEN NT-Netz"</definedName>
    <definedName name="HTML_OBDlg2" hidden="1">TRUE</definedName>
    <definedName name="HTML_OBDlg4" hidden="1">TRUE</definedName>
    <definedName name="HTML_OS" hidden="1">0</definedName>
    <definedName name="HTML_PathFile" hidden="1">"F:\TV 4\Ebner\MeinHTML.htm"</definedName>
    <definedName name="HTML_Title" hidden="1">"Ang-ACI8-CB_neu230801 TDM"</definedName>
    <definedName name="INDPYG9698" hidden="1">{#N/A,#N/A,FALSE,"Costos Productos 6A";#N/A,#N/A,FALSE,"Costo Unitario Total H-94-12"}</definedName>
    <definedName name="ING" hidden="1">{#N/A,#N/A,FALSE,"DITCAR";#N/A,#N/A,FALSE,"a1";#N/A,#N/A,FALSE,"a2";#N/A,#N/A,FALSE,"a3";#N/A,#N/A,FALSE,"a4";#N/A,#N/A,FALSE,"a4a";#N/A,#N/A,FALSE,"a4B";#N/A,#N/A,FALSE,"a4C";#N/A,#N/A,FALSE,"A5a ";#N/A,#N/A,FALSE,"A5b";#N/A,#N/A,FALSE,"A6A";#N/A,#N/A,FALSE,"A6B";#N/A,#N/A,FALSE,"A6C";#N/A,#N/A,FALSE,"04PG12NB"}</definedName>
    <definedName name="INGREHIS" hidden="1">{#N/A,#N/A,FALSE,"CIBHA05A";#N/A,#N/A,FALSE,"CIBHA05B"}</definedName>
    <definedName name="intangibles">#REF!</definedName>
    <definedName name="inventarios">#REF!</definedName>
    <definedName name="IOPIOU" hidden="1">{#N/A,#N/A,FALSE,"Costos Productos 6A";#N/A,#N/A,FALSE,"Costo Unitario Total H-94-12"}</definedName>
    <definedName name="iva">#REF!</definedName>
    <definedName name="kd">#REF!</definedName>
    <definedName name="margen">#REF!</definedName>
    <definedName name="mem" hidden="1">{#N/A,#N/A,FALSE,"Costos Productos 6A";#N/A,#N/A,FALSE,"Costo Unitario Total H-94-12"}</definedName>
    <definedName name="memorias" hidden="1">{#N/A,#N/A,FALSE,"CIBHA05A";#N/A,#N/A,FALSE,"CIBHA05B"}</definedName>
    <definedName name="MEMPYGH" hidden="1">{#N/A,#N/A,FALSE,"Costos Productos 6A";#N/A,#N/A,FALSE,"Costo Unitario Total H-94-12"}</definedName>
    <definedName name="MEMPYGHIS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meses_sorporte">#REF!</definedName>
    <definedName name="MLKJ" hidden="1">{#N/A,#N/A,FALSE,"Costos Productos 6A";#N/A,#N/A,FALSE,"Costo Unitario Total H-94-12"}</definedName>
    <definedName name="noemi" hidden="1">{#N/A,#N/A,FALSE,"Costos Productos 6A";#N/A,#N/A,FALSE,"Costo Unitario Total H-94-12"}</definedName>
    <definedName name="oficial" hidden="1">{#N/A,#N/A,FALSE,"CIBHA05A";#N/A,#N/A,FALSE,"CIBHA05B"}</definedName>
    <definedName name="otrosAC">#REF!</definedName>
    <definedName name="otrosAnC">#REF!</definedName>
    <definedName name="otrosPC">#REF!</definedName>
    <definedName name="PPT" hidden="1">#REF!</definedName>
    <definedName name="pr">#REF!</definedName>
    <definedName name="prLP">#REF!</definedName>
    <definedName name="Provedores_nombres">#REF!</definedName>
    <definedName name="pyg" hidden="1">{#N/A,#N/A,FALSE,"Costos Productos 6A";#N/A,#N/A,FALSE,"Costo Unitario Total H-94-12"}</definedName>
    <definedName name="PYGAJ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PYGCON" hidden="1">{#N/A,#N/A,FALSE,"Costos Productos 6A";#N/A,#N/A,FALSE,"Costo Unitario Total H-94-12"}</definedName>
    <definedName name="PYGCONTABLE" hidden="1">{#N/A,#N/A,FALSE,"Costos Productos 6A";#N/A,#N/A,FALSE,"Costo Unitario Total H-94-12"}</definedName>
    <definedName name="PYGCONTBLCRUDO" hidden="1">{#N/A,#N/A,FALSE,"Costos Productos 6A";#N/A,#N/A,FALSE,"Costo Unitario Total H-94-12"}</definedName>
    <definedName name="PYGCONTPTO" hidden="1">{#N/A,#N/A,FALSE,"Costos Productos 6A";#N/A,#N/A,FALSE,"Costo Unitario Total H-94-12"}</definedName>
    <definedName name="PYGGRCAJ" hidden="1">{#N/A,#N/A,FALSE,"Costos Productos 6A";#N/A,#N/A,FALSE,"Costo Unitario Total H-94-12"}</definedName>
    <definedName name="PYGHGRC" hidden="1">{#N/A,#N/A,FALSE,"Costos Productos 6A";#N/A,#N/A,FALSE,"Costo Unitario Total H-94-12"}</definedName>
    <definedName name="PYGRC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QE" hidden="1">{#N/A,#N/A,FALSE,"Costos Productos 6A";#N/A,#N/A,FALSE,"Costo Unitario Total H-94-12"}</definedName>
    <definedName name="QR" hidden="1">{#N/A,#N/A,FALSE,"Costos Productos 6A";#N/A,#N/A,FALSE,"Costo Unitario Total H-94-12"}</definedName>
    <definedName name="QT" hidden="1">{#N/A,#N/A,FALSE,"Costos Productos 6A";#N/A,#N/A,FALSE,"Costo Unitario Total H-94-12"}</definedName>
    <definedName name="QU" hidden="1">{#N/A,#N/A,FALSE,"Costos Productos 6A";#N/A,#N/A,FALSE,"Costo Unitario Total H-94-12"}</definedName>
    <definedName name="QW" hidden="1">{#N/A,#N/A,FALSE,"Costos Productos 6A";#N/A,#N/A,FALSE,"Costo Unitario Total H-94-12"}</definedName>
    <definedName name="rf">#REF!</definedName>
    <definedName name="risk_prem">#REF!</definedName>
    <definedName name="RR" hidden="1">#REF!</definedName>
    <definedName name="tax">#REF!</definedName>
    <definedName name="TRM">#REF!</definedName>
    <definedName name="unlevered_beta">#REF!</definedName>
    <definedName name="VentasA">#REF!</definedName>
    <definedName name="VentasB">#REF!</definedName>
    <definedName name="vvvvvv" hidden="1">{#N/A,#N/A,FALSE,"Costos Productos 6A";#N/A,#N/A,FALSE,"Costo Unitario Total H-94-12"}</definedName>
    <definedName name="wacc">#REF!</definedName>
    <definedName name="wrn.ANEXO1." hidden="1">{#N/A,#N/A,FALSE,"Costos Contables CIB A 12 1994";#N/A,#N/A,FALSE,"Cuadre Contab. y C. OP"}</definedName>
    <definedName name="wrn.anexo5." hidden="1">{#N/A,#N/A,FALSE,"CIBHA05A";#N/A,#N/A,FALSE,"CIBHA05B"}</definedName>
    <definedName name="wrn.anexo6." hidden="1">{#N/A,#N/A,FALSE,"Costos Productos 6A";#N/A,#N/A,FALSE,"Costo Unitario Total H-94-12"}</definedName>
    <definedName name="wrn.CAR." hidden="1">{#N/A,#N/A,FALSE,"a1";#N/A,#N/A,FALSE,"a2";#N/A,#N/A,FALSE,"a3";#N/A,#N/A,FALSE,"a4a";#N/A,#N/A,FALSE,"a4B";#N/A,#N/A,FALSE,"a4C";#N/A,#N/A,FALSE,"a4D";#N/A,#N/A,FALSE,"A5a ";#N/A,#N/A,FALSE,"A5b";#N/A,#N/A,FALSE,"A6A";#N/A,#N/A,FALSE,"A6B";#N/A,#N/A,FALSE,"A6C";#N/A,#N/A,FALSE,"A6D";#N/A,#N/A,FALSE,"INV"}</definedName>
    <definedName name="wrn.INFOCIB.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wrn.items." hidden="1">{#N/A,#N/A,FALSE,"Items"}</definedName>
    <definedName name="wrn.julio24." hidden="1">{#N/A,#N/A,FALSE,"310.1";#N/A,#N/A,FALSE,"321.1";#N/A,#N/A,FALSE,"320.3";#N/A,#N/A,FALSE,"330.1"}</definedName>
    <definedName name="wrn.printout." hidden="1">{"costing",#N/A,FALSE,"Sheet1";"unit_price",#N/A,FALSE,"Sheet1";"system_price",#N/A,FALSE,"Sheet1"}</definedName>
    <definedName name="wrn1.items" hidden="1">{#N/A,#N/A,FALSE,"Items"}</definedName>
    <definedName name="wwn.infocib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xxx" hidden="1">{#N/A,#N/A,FALSE,"Costos Productos 6A";#N/A,#N/A,FALSE,"Costo Unitario Total H-94-12"}</definedName>
    <definedName name="XXXX" hidden="1">{#N/A,#N/A,FALSE,"CIBHA05A";#N/A,#N/A,FALSE,"CIBHA05B"}</definedName>
    <definedName name="xxxxx" hidden="1">{#N/A,#N/A,FALSE,"VOL695";#N/A,#N/A,FALSE,"anexo1";#N/A,#N/A,FALSE,"anexo2";#N/A,#N/A,FALSE,"anexo3";#N/A,#N/A,FALSE,"anexo4";#N/A,#N/A,FALSE,"anexo5a";#N/A,#N/A,FALSE,"anexo5b";#N/A,#N/A,FALSE,"anexo6a";#N/A,#N/A,FALSE,"anexo6a";#N/A,#N/A,FALSE,"anexo6c";#N/A,#N/A,FALSE,"anexo7a";#N/A,#N/A,FALSE,"anexo7b";#N/A,#N/A,FALSE,"anexo7c"}</definedName>
    <definedName name="yyyyy" hidden="1">{#N/A,#N/A,FALSE,"Costos Productos 6A";#N/A,#N/A,FALSE,"Costo Unitario Total H-94-12"}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5" i="3" l="1"/>
  <c r="G46" i="3" s="1"/>
  <c r="G51" i="3"/>
  <c r="G52" i="3"/>
  <c r="G53" i="3" s="1"/>
  <c r="E58" i="4"/>
  <c r="E59" i="4" s="1"/>
  <c r="E60" i="4" s="1"/>
  <c r="G38" i="4"/>
  <c r="G44" i="4"/>
  <c r="G45" i="4" s="1"/>
  <c r="H31" i="3"/>
  <c r="H32" i="3" s="1"/>
  <c r="H33" i="3" s="1"/>
  <c r="H38" i="3"/>
  <c r="H39" i="3" s="1"/>
  <c r="G46" i="4" l="1"/>
  <c r="G47" i="4"/>
  <c r="G39" i="4"/>
  <c r="G40" i="4" s="1"/>
  <c r="G54" i="3"/>
  <c r="G47" i="3"/>
  <c r="H40" i="3"/>
  <c r="G48" i="4" l="1"/>
  <c r="E62" i="4" s="1"/>
  <c r="B3" i="5" s="1"/>
  <c r="G56" i="3"/>
  <c r="B2" i="5" s="1"/>
  <c r="B4" i="5" l="1"/>
</calcChain>
</file>

<file path=xl/sharedStrings.xml><?xml version="1.0" encoding="utf-8"?>
<sst xmlns="http://schemas.openxmlformats.org/spreadsheetml/2006/main" count="256" uniqueCount="122">
  <si>
    <t>UNIDAD</t>
  </si>
  <si>
    <t>CANT</t>
  </si>
  <si>
    <t>IVA</t>
  </si>
  <si>
    <t>TOTAL</t>
  </si>
  <si>
    <t>ITEM</t>
  </si>
  <si>
    <t>SUBTOTAL</t>
  </si>
  <si>
    <t>MANTENIMIENTO PREVENTIVO Y CORRECTIVO SISTEMA DE ACCESO. CAM MEDELLIN</t>
  </si>
  <si>
    <t>DESCRIPCIÓN</t>
  </si>
  <si>
    <t>CANTIDAD</t>
  </si>
  <si>
    <t>RONDAS</t>
  </si>
  <si>
    <t>VALOR UNITARIO</t>
  </si>
  <si>
    <t>VALOR PARCIAL</t>
  </si>
  <si>
    <t>UND</t>
  </si>
  <si>
    <t>Rondas</t>
  </si>
  <si>
    <t>N/A</t>
  </si>
  <si>
    <t xml:space="preserve">TOTAL </t>
  </si>
  <si>
    <t>ÍTEM</t>
  </si>
  <si>
    <t>A 12%</t>
  </si>
  <si>
    <t>U 8%</t>
  </si>
  <si>
    <t>BOLSA DE REPUESTOS POR SEDE (VALOR FIJO, SE EJECUTA CON BASE EN LA DEMANDA)</t>
  </si>
  <si>
    <t>UNID</t>
  </si>
  <si>
    <t xml:space="preserve"> V PARCIAL </t>
  </si>
  <si>
    <t xml:space="preserve">SUBTOTAL </t>
  </si>
  <si>
    <t xml:space="preserve">TOTAL  </t>
  </si>
  <si>
    <t>TOTAL OFERTA</t>
  </si>
  <si>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</si>
  <si>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</si>
  <si>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</si>
  <si>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</si>
  <si>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</si>
  <si>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</si>
  <si>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</si>
  <si>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</si>
  <si>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</si>
  <si>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</si>
  <si>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</si>
  <si>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3.4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</si>
  <si>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</si>
  <si>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</si>
  <si>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</si>
  <si>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</si>
  <si>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</si>
  <si>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</si>
  <si>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</si>
  <si>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</si>
  <si>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</si>
  <si>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5.6</t>
  </si>
  <si>
    <t>CCTV</t>
  </si>
  <si>
    <t>VALOR</t>
  </si>
  <si>
    <t>VR/UNITARIO</t>
  </si>
  <si>
    <t>VR/PARCIAL</t>
  </si>
  <si>
    <t>IVA 19%</t>
  </si>
  <si>
    <t xml:space="preserve">MANTENIMIENTO PREVENTIVO </t>
  </si>
  <si>
    <t>Mantenimiento preventivo de electroimán 600 lb</t>
  </si>
  <si>
    <t>Mantenimiento preventivo de botón no touch</t>
  </si>
  <si>
    <t>Mantenimiento preventivo de enrolador de huellas usb</t>
  </si>
  <si>
    <t xml:space="preserve">Mantenimiento preventivo de cámaras webcam para registro de visitantes </t>
  </si>
  <si>
    <t>Mantenimiento preventivo de señalización para ingreso y salidas por torniquetes para visitantes y funcionarios</t>
  </si>
  <si>
    <t>Mantenimiento preventivo de torniquete bidireccional peatonal, que soporte  elevado flujo de personal.</t>
  </si>
  <si>
    <t>Mantenimiento preventivo de torniquete discapacitados bidireccional , que soporte alto flujo de personal</t>
  </si>
  <si>
    <t>Mantenimiento preventivo de lector biométrico de huella y tarjetas - licencia 500 usuarios</t>
  </si>
  <si>
    <t>Mantenimiento preventivo de lector de tags</t>
  </si>
  <si>
    <t>Mantenimiento preventivo de botón de emergencia antivandálico con buzer y stopper</t>
  </si>
  <si>
    <t>Mantenimiento preventivo de estación de trabajo para enrolamiento de usuarios</t>
  </si>
  <si>
    <t>Mantenimiento preventivo de sistema de recolección de tarjetas para torniquete</t>
  </si>
  <si>
    <t>Mantenimiento preventivo de concentrador de potencia para equipos POE+ 12 puertos</t>
  </si>
  <si>
    <t>Mantenimiento preventivo de concentrador para transmisión de potencia a equipos POE+ 24 puertos</t>
  </si>
  <si>
    <t>Mantenimiento preventivo de controladora de 2 puertos</t>
  </si>
  <si>
    <t>Mantenimiento preventivo de controlador maestro</t>
  </si>
  <si>
    <t>Mantenimiento preventivo de talanquera vehicular. Incluye loop de piso kit de fotoceldas eléctricas</t>
  </si>
  <si>
    <t>Mantenimiento preventivo de sistema de lectura de placas para ingreso y salida. 
Incluye cámara LPR
Controlador de integración a vms</t>
  </si>
  <si>
    <t xml:space="preserve">Mantenimiento preventivo de Camaras de reconocimiento facial </t>
  </si>
  <si>
    <t>Mantenimiento preventivo directorio GENETEC 5,11</t>
  </si>
  <si>
    <t>Mantenimiento preventivo ARCHIVER</t>
  </si>
  <si>
    <t>Mantenimiento switch CORE</t>
  </si>
  <si>
    <t>Mantenimiento switch distribución 24 puertos poe y 4 puertos sft 1g/10g</t>
  </si>
  <si>
    <t>Mantenimiento estación de trabajo</t>
  </si>
  <si>
    <t>Mantenimiento monitor</t>
  </si>
  <si>
    <t>MANTENIMIENTO CORRECTIVO</t>
  </si>
  <si>
    <t>Visita diagnostico</t>
  </si>
  <si>
    <t>BOLSA DE REPUESTOS CCAA</t>
  </si>
  <si>
    <t>BOLSA DE REPUESTOS SISTEMA DE ACCESO CAD</t>
  </si>
  <si>
    <t>GLB</t>
  </si>
  <si>
    <t>SOPORTES DE FABRICA CAM</t>
  </si>
  <si>
    <t>AÑO</t>
  </si>
  <si>
    <t xml:space="preserve">SOPORTE ADVANTAGE GENETEC </t>
  </si>
  <si>
    <t>CAM</t>
  </si>
  <si>
    <t>MANTENIMIENTO PREVENTIVO SERVIDOR/NVR/DVR</t>
  </si>
  <si>
    <t>UN</t>
  </si>
  <si>
    <t>MANTENIMIENTO CÁMARA IP</t>
  </si>
  <si>
    <t>MANTENIMIENTO CÁMARAS ANÁLOGAS</t>
  </si>
  <si>
    <t>VISITA DE DIAGNOSTICO</t>
  </si>
  <si>
    <t xml:space="preserve">BODEGA IGUANA </t>
  </si>
  <si>
    <t>MANTENIMIENTO CÁMARA IP UN 4</t>
  </si>
  <si>
    <t>MANTENIMIENTO SWITCH</t>
  </si>
  <si>
    <t>CONCEJO</t>
  </si>
  <si>
    <t>CARRÉ</t>
  </si>
  <si>
    <t>MANTENIMIENTO CÁMARA ANÁLOGA</t>
  </si>
  <si>
    <t>MANTENIMIENTO MONITOR</t>
  </si>
  <si>
    <t>MEDIO AMBIENTE</t>
  </si>
  <si>
    <t>MANTENIMIENTO ESTACIÓN DE TRABAJO</t>
  </si>
  <si>
    <t>MOVILIDAD</t>
  </si>
  <si>
    <t>MANTENIMIENTO UPS 3KVA</t>
  </si>
  <si>
    <t>6.1</t>
  </si>
  <si>
    <t>INSTALACIÓN DE CÁMARAS EN PUNTOS NUEVOS Y REALIZACIÓN DE 1 RONDA DE MANTENIMIENTO PREVENTIVO A LAS CÁMARAS INSTALADAS</t>
  </si>
  <si>
    <t>SEDE CAM</t>
  </si>
  <si>
    <t>SEDE BODEGA IGUANÁ</t>
  </si>
  <si>
    <t>SEDE CONCEJO</t>
  </si>
  <si>
    <t>SEDE CARRÉ</t>
  </si>
  <si>
    <t>SEDE MEDIO AMBIENTE</t>
  </si>
  <si>
    <t>SEDE MOVILIDAD</t>
  </si>
  <si>
    <t>SERVICIO DE MANTENIMIENTO PREVENTIVO Y CORRECTIVO SISTEMA DE ACCESO. CAM MEDELLIN</t>
  </si>
  <si>
    <t>SERVICIO DE MANTENIMIENTO</t>
  </si>
  <si>
    <t>CONTROL DE ACCESO</t>
  </si>
  <si>
    <t>Mantenimiento preventivo de lector biométrico de huella y tarjetas - licencia 10.000 usuarios</t>
  </si>
  <si>
    <t>6.2</t>
  </si>
  <si>
    <t>6.3</t>
  </si>
  <si>
    <t>6.4</t>
  </si>
  <si>
    <t>6.5</t>
  </si>
  <si>
    <t>6.6</t>
  </si>
  <si>
    <t>6.8</t>
  </si>
  <si>
    <t>6.7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</si>
</sst>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&quot;$&quot;\ * #,##0_);_(&quot;$&quot;\ * \(#,##0\);_(&quot;$&quot;\ * &quot;-&quot;??_);_(@_)"/>
    <numFmt numFmtId="165" formatCode="_-[$$-240A]\ * #,##0.00_-;\-[$$-240A]\ * #,##0.00_-;_-[$$-240A]\ * &quot;-&quot;??_-;_-@_-"/>
    <numFmt numFmtId="166" formatCode="0.00000%"/>
    <numFmt numFmtId="167" formatCode="&quot;$&quot;\ #,##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0000CC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1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2" fontId="0" fillId="0" borderId="1" xfId="1" applyNumberFormat="1" applyFont="1" applyFill="1" applyBorder="1" applyAlignment="1">
      <alignment horizontal="center" vertical="center" wrapText="1"/>
    </xf>
    <xf numFmtId="1" fontId="0" fillId="0" borderId="1" xfId="4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3" borderId="1" xfId="3" applyNumberFormat="1" applyFont="1" applyFill="1" applyBorder="1" applyAlignment="1">
      <alignment horizontal="center" vertical="center"/>
    </xf>
    <xf numFmtId="164" fontId="6" fillId="3" borderId="1" xfId="2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right" vertical="center"/>
    </xf>
    <xf numFmtId="1" fontId="0" fillId="0" borderId="0" xfId="0" applyNumberFormat="1"/>
    <xf numFmtId="0" fontId="0" fillId="0" borderId="0" xfId="0" applyAlignment="1">
      <alignment horizontal="center"/>
    </xf>
    <xf numFmtId="43" fontId="2" fillId="2" borderId="1" xfId="0" applyNumberFormat="1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5" fillId="4" borderId="4" xfId="0" applyFont="1" applyFill="1" applyBorder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 wrapText="1"/>
    </xf>
    <xf numFmtId="0" fontId="9" fillId="4" borderId="4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166" fontId="0" fillId="0" borderId="0" xfId="3" applyNumberFormat="1" applyFont="1" applyAlignment="1">
      <alignment vertical="center"/>
    </xf>
    <xf numFmtId="0" fontId="9" fillId="5" borderId="1" xfId="0" applyFont="1" applyFill="1" applyBorder="1" applyAlignment="1">
      <alignment horizontal="center" vertical="center" wrapText="1"/>
    </xf>
    <xf numFmtId="9" fontId="9" fillId="6" borderId="1" xfId="1" applyNumberFormat="1" applyFont="1" applyFill="1" applyBorder="1" applyAlignment="1">
      <alignment horizontal="right" vertical="center" wrapText="1"/>
    </xf>
    <xf numFmtId="9" fontId="9" fillId="5" borderId="1" xfId="0" applyNumberFormat="1" applyFont="1" applyFill="1" applyBorder="1" applyAlignment="1">
      <alignment horizont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left" vertical="center" wrapText="1"/>
    </xf>
    <xf numFmtId="1" fontId="9" fillId="6" borderId="1" xfId="0" applyNumberFormat="1" applyFont="1" applyFill="1" applyBorder="1" applyAlignment="1">
      <alignment horizontal="center" vertical="center" wrapText="1"/>
    </xf>
    <xf numFmtId="4" fontId="9" fillId="6" borderId="1" xfId="0" applyNumberFormat="1" applyFont="1" applyFill="1" applyBorder="1" applyAlignment="1">
      <alignment horizontal="center" vertical="center" wrapText="1"/>
    </xf>
    <xf numFmtId="3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/>
    </xf>
    <xf numFmtId="9" fontId="9" fillId="6" borderId="1" xfId="0" applyNumberFormat="1" applyFont="1" applyFill="1" applyBorder="1"/>
    <xf numFmtId="0" fontId="10" fillId="6" borderId="1" xfId="0" applyFont="1" applyFill="1" applyBorder="1" applyAlignment="1">
      <alignment horizontal="center" vertical="center" wrapText="1"/>
    </xf>
    <xf numFmtId="1" fontId="10" fillId="6" borderId="1" xfId="0" applyNumberFormat="1" applyFont="1" applyFill="1" applyBorder="1" applyAlignment="1">
      <alignment horizontal="center" vertical="center" wrapText="1"/>
    </xf>
    <xf numFmtId="4" fontId="10" fillId="6" borderId="1" xfId="0" applyNumberFormat="1" applyFont="1" applyFill="1" applyBorder="1" applyAlignment="1">
      <alignment horizontal="center" vertical="center" wrapText="1"/>
    </xf>
    <xf numFmtId="3" fontId="10" fillId="6" borderId="1" xfId="0" applyNumberFormat="1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1" fontId="10" fillId="6" borderId="1" xfId="3" applyNumberFormat="1" applyFont="1" applyFill="1" applyBorder="1" applyAlignment="1">
      <alignment horizontal="center" vertical="center"/>
    </xf>
    <xf numFmtId="9" fontId="9" fillId="6" borderId="2" xfId="0" applyNumberFormat="1" applyFont="1" applyFill="1" applyBorder="1" applyAlignment="1">
      <alignment vertical="center" wrapText="1"/>
    </xf>
    <xf numFmtId="0" fontId="9" fillId="6" borderId="1" xfId="0" applyFont="1" applyFill="1" applyBorder="1"/>
    <xf numFmtId="167" fontId="9" fillId="5" borderId="1" xfId="0" applyNumberFormat="1" applyFont="1" applyFill="1" applyBorder="1" applyAlignment="1">
      <alignment horizontal="center" vertical="center" wrapText="1"/>
    </xf>
    <xf numFmtId="167" fontId="5" fillId="4" borderId="1" xfId="0" applyNumberFormat="1" applyFont="1" applyFill="1" applyBorder="1" applyAlignment="1">
      <alignment vertical="center" wrapText="1"/>
    </xf>
    <xf numFmtId="167" fontId="2" fillId="2" borderId="1" xfId="1" applyNumberFormat="1" applyFont="1" applyFill="1" applyBorder="1" applyAlignment="1">
      <alignment horizontal="right" vertical="center" wrapText="1"/>
    </xf>
    <xf numFmtId="167" fontId="9" fillId="6" borderId="1" xfId="1" applyNumberFormat="1" applyFont="1" applyFill="1" applyBorder="1" applyAlignment="1">
      <alignment horizontal="right" vertical="center" wrapText="1"/>
    </xf>
    <xf numFmtId="167" fontId="9" fillId="4" borderId="1" xfId="0" applyNumberFormat="1" applyFont="1" applyFill="1" applyBorder="1" applyAlignment="1">
      <alignment vertical="center" wrapText="1"/>
    </xf>
    <xf numFmtId="167" fontId="0" fillId="0" borderId="1" xfId="2" applyNumberFormat="1" applyFont="1" applyBorder="1" applyAlignment="1">
      <alignment vertical="center"/>
    </xf>
    <xf numFmtId="167" fontId="9" fillId="5" borderId="1" xfId="1" applyNumberFormat="1" applyFont="1" applyFill="1" applyBorder="1" applyAlignment="1">
      <alignment horizontal="right" wrapText="1"/>
    </xf>
    <xf numFmtId="167" fontId="9" fillId="6" borderId="1" xfId="0" applyNumberFormat="1" applyFont="1" applyFill="1" applyBorder="1" applyAlignment="1">
      <alignment horizontal="center" vertical="center" wrapText="1"/>
    </xf>
    <xf numFmtId="167" fontId="0" fillId="0" borderId="0" xfId="0" applyNumberFormat="1" applyAlignment="1">
      <alignment vertical="center"/>
    </xf>
    <xf numFmtId="167" fontId="0" fillId="0" borderId="1" xfId="0" applyNumberFormat="1" applyBorder="1"/>
    <xf numFmtId="167" fontId="9" fillId="6" borderId="1" xfId="0" applyNumberFormat="1" applyFont="1" applyFill="1" applyBorder="1"/>
    <xf numFmtId="167" fontId="9" fillId="5" borderId="1" xfId="1" applyNumberFormat="1" applyFont="1" applyFill="1" applyBorder="1" applyAlignment="1">
      <alignment horizontal="right" vertical="center"/>
    </xf>
    <xf numFmtId="167" fontId="0" fillId="3" borderId="0" xfId="0" applyNumberFormat="1" applyFill="1" applyAlignment="1">
      <alignment vertical="center"/>
    </xf>
    <xf numFmtId="167" fontId="7" fillId="3" borderId="1" xfId="0" applyNumberFormat="1" applyFont="1" applyFill="1" applyBorder="1" applyAlignment="1">
      <alignment horizontal="right" vertical="center" wrapText="1"/>
    </xf>
    <xf numFmtId="167" fontId="0" fillId="3" borderId="1" xfId="1" applyNumberFormat="1" applyFont="1" applyFill="1" applyBorder="1" applyAlignment="1">
      <alignment vertical="center"/>
    </xf>
    <xf numFmtId="167" fontId="0" fillId="0" borderId="1" xfId="1" applyNumberFormat="1" applyFont="1" applyBorder="1" applyAlignment="1">
      <alignment vertical="center"/>
    </xf>
    <xf numFmtId="167" fontId="0" fillId="3" borderId="1" xfId="0" applyNumberFormat="1" applyFill="1" applyBorder="1" applyAlignment="1">
      <alignment horizontal="right" vertical="center"/>
    </xf>
    <xf numFmtId="167" fontId="0" fillId="3" borderId="1" xfId="2" applyNumberFormat="1" applyFont="1" applyFill="1" applyBorder="1" applyAlignment="1">
      <alignment horizontal="right" vertical="center"/>
    </xf>
    <xf numFmtId="167" fontId="10" fillId="6" borderId="1" xfId="2" applyNumberFormat="1" applyFont="1" applyFill="1" applyBorder="1" applyAlignment="1">
      <alignment vertical="center"/>
    </xf>
    <xf numFmtId="167" fontId="0" fillId="0" borderId="1" xfId="0" applyNumberFormat="1" applyBorder="1" applyAlignment="1">
      <alignment horizontal="right" vertical="center" wrapText="1"/>
    </xf>
    <xf numFmtId="167" fontId="10" fillId="6" borderId="1" xfId="2" applyNumberFormat="1" applyFont="1" applyFill="1" applyBorder="1" applyAlignment="1">
      <alignment horizontal="right" vertical="center"/>
    </xf>
    <xf numFmtId="167" fontId="10" fillId="6" borderId="1" xfId="0" applyNumberFormat="1" applyFont="1" applyFill="1" applyBorder="1"/>
    <xf numFmtId="167" fontId="2" fillId="2" borderId="1" xfId="0" applyNumberFormat="1" applyFont="1" applyFill="1" applyBorder="1" applyAlignment="1">
      <alignment vertical="center" wrapText="1"/>
    </xf>
    <xf numFmtId="167" fontId="9" fillId="6" borderId="1" xfId="0" applyNumberFormat="1" applyFont="1" applyFill="1" applyBorder="1" applyAlignment="1">
      <alignment vertical="center" wrapText="1"/>
    </xf>
    <xf numFmtId="167" fontId="0" fillId="0" borderId="0" xfId="0" applyNumberFormat="1"/>
    <xf numFmtId="167" fontId="0" fillId="0" borderId="1" xfId="0" applyNumberFormat="1" applyBorder="1" applyAlignment="1">
      <alignment horizontal="right" indent="2"/>
    </xf>
    <xf numFmtId="167" fontId="9" fillId="6" borderId="1" xfId="0" applyNumberFormat="1" applyFont="1" applyFill="1" applyBorder="1" applyAlignment="1">
      <alignment horizontal="right" indent="2"/>
    </xf>
    <xf numFmtId="0" fontId="9" fillId="5" borderId="1" xfId="0" applyFont="1" applyFill="1" applyBorder="1" applyAlignment="1">
      <alignment horizontal="right" wrapText="1"/>
    </xf>
    <xf numFmtId="0" fontId="9" fillId="5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6" borderId="4" xfId="0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right" vertical="center"/>
    </xf>
    <xf numFmtId="164" fontId="9" fillId="6" borderId="3" xfId="0" applyNumberFormat="1" applyFont="1" applyFill="1" applyBorder="1" applyAlignment="1">
      <alignment horizontal="center"/>
    </xf>
    <xf numFmtId="164" fontId="9" fillId="6" borderId="4" xfId="0" applyNumberFormat="1" applyFont="1" applyFill="1" applyBorder="1" applyAlignment="1">
      <alignment horizontal="center"/>
    </xf>
    <xf numFmtId="164" fontId="9" fillId="6" borderId="2" xfId="0" applyNumberFormat="1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9" fillId="6" borderId="2" xfId="0" applyFont="1" applyFill="1" applyBorder="1" applyAlignment="1">
      <alignment horizontal="center"/>
    </xf>
    <xf numFmtId="0" fontId="9" fillId="6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6" borderId="1" xfId="0" applyFont="1" applyFill="1" applyBorder="1" applyAlignment="1">
      <alignment horizontal="center"/>
    </xf>
  </cellXfs>
  <cellStyles count="5">
    <cellStyle name="Millares" xfId="4" builtinId="3"/>
    <cellStyle name="Moneda" xfId="2" builtinId="4"/>
    <cellStyle name="Moneda 17" xfId="1" xr:uid="{DC28BFE2-3D27-4593-8A58-567B7948ABE6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B5622-EC06-454C-A9D7-AE70735CE1AC}">
  <dimension ref="B2:I61"/>
  <sheetViews>
    <sheetView showGridLines="0" topLeftCell="A38" zoomScale="85" zoomScaleNormal="85" workbookViewId="0">
      <selection activeCell="B33" sqref="B33:G33"/>
    </sheetView>
  </sheetViews>
  <sheetFormatPr baseColWidth="10" defaultRowHeight="15" x14ac:dyDescent="0.25"/>
  <cols>
    <col min="1" max="1" width="1.42578125" style="1" customWidth="1"/>
    <col min="2" max="2" width="8.42578125" style="1" bestFit="1" customWidth="1"/>
    <col min="3" max="3" width="65.42578125" style="1" customWidth="1"/>
    <col min="4" max="4" width="8.7109375" style="1" bestFit="1" customWidth="1"/>
    <col min="5" max="5" width="10.7109375" style="1" bestFit="1" customWidth="1"/>
    <col min="6" max="6" width="19.7109375" style="1" bestFit="1" customWidth="1"/>
    <col min="7" max="7" width="24.140625" style="64" customWidth="1"/>
    <col min="8" max="8" width="23.42578125" style="64" bestFit="1" customWidth="1"/>
    <col min="9" max="9" width="20.28515625" style="1" customWidth="1"/>
    <col min="10" max="16384" width="11.42578125" style="1"/>
  </cols>
  <sheetData>
    <row r="2" spans="2:8" ht="15" customHeight="1" x14ac:dyDescent="0.25">
      <c r="B2" s="84" t="s">
        <v>6</v>
      </c>
      <c r="C2" s="84"/>
      <c r="D2" s="84"/>
      <c r="E2" s="84"/>
      <c r="F2" s="84"/>
      <c r="G2" s="84"/>
      <c r="H2" s="84"/>
    </row>
    <row r="3" spans="2:8" x14ac:dyDescent="0.25">
      <c r="B3" s="38" t="s">
        <v>4</v>
      </c>
      <c r="C3" s="38" t="s">
        <v>7</v>
      </c>
      <c r="D3" s="38" t="s">
        <v>0</v>
      </c>
      <c r="E3" s="38" t="s">
        <v>8</v>
      </c>
      <c r="F3" s="38" t="s">
        <v>9</v>
      </c>
      <c r="G3" s="56" t="s">
        <v>10</v>
      </c>
      <c r="H3" s="56" t="s">
        <v>11</v>
      </c>
    </row>
    <row r="4" spans="2:8" ht="15" customHeight="1" x14ac:dyDescent="0.25">
      <c r="B4" s="3"/>
      <c r="C4" s="31" t="s">
        <v>52</v>
      </c>
      <c r="D4" s="29"/>
      <c r="E4" s="29"/>
      <c r="F4" s="30"/>
      <c r="G4" s="57"/>
      <c r="H4" s="57"/>
    </row>
    <row r="5" spans="2:8" x14ac:dyDescent="0.25">
      <c r="B5" s="3">
        <v>1</v>
      </c>
      <c r="C5" s="2" t="s">
        <v>53</v>
      </c>
      <c r="D5" s="3" t="s">
        <v>12</v>
      </c>
      <c r="E5" s="3">
        <v>23</v>
      </c>
      <c r="F5" s="3">
        <v>3</v>
      </c>
      <c r="G5" s="58"/>
      <c r="H5" s="58"/>
    </row>
    <row r="6" spans="2:8" x14ac:dyDescent="0.25">
      <c r="B6" s="3">
        <v>2</v>
      </c>
      <c r="C6" s="2" t="s">
        <v>54</v>
      </c>
      <c r="D6" s="3" t="s">
        <v>12</v>
      </c>
      <c r="E6" s="3">
        <v>13</v>
      </c>
      <c r="F6" s="3">
        <v>3</v>
      </c>
      <c r="G6" s="58"/>
      <c r="H6" s="58"/>
    </row>
    <row r="7" spans="2:8" x14ac:dyDescent="0.25">
      <c r="B7" s="3">
        <v>3</v>
      </c>
      <c r="C7" s="2" t="s">
        <v>55</v>
      </c>
      <c r="D7" s="3" t="s">
        <v>12</v>
      </c>
      <c r="E7" s="3">
        <v>2</v>
      </c>
      <c r="F7" s="3">
        <v>3</v>
      </c>
      <c r="G7" s="58"/>
      <c r="H7" s="58"/>
    </row>
    <row r="8" spans="2:8" ht="36.75" customHeight="1" x14ac:dyDescent="0.25">
      <c r="B8" s="3">
        <v>4</v>
      </c>
      <c r="C8" s="2" t="s">
        <v>56</v>
      </c>
      <c r="D8" s="3" t="s">
        <v>12</v>
      </c>
      <c r="E8" s="3">
        <v>3</v>
      </c>
      <c r="F8" s="3">
        <v>3</v>
      </c>
      <c r="G8" s="58"/>
      <c r="H8" s="58"/>
    </row>
    <row r="9" spans="2:8" ht="30" x14ac:dyDescent="0.25">
      <c r="B9" s="3">
        <v>5</v>
      </c>
      <c r="C9" s="2" t="s">
        <v>57</v>
      </c>
      <c r="D9" s="3" t="s">
        <v>12</v>
      </c>
      <c r="E9" s="3">
        <v>1</v>
      </c>
      <c r="F9" s="3">
        <v>3</v>
      </c>
      <c r="G9" s="58"/>
      <c r="H9" s="58"/>
    </row>
    <row r="10" spans="2:8" ht="30" x14ac:dyDescent="0.25">
      <c r="B10" s="3">
        <v>6</v>
      </c>
      <c r="C10" s="2" t="s">
        <v>58</v>
      </c>
      <c r="D10" s="3" t="s">
        <v>12</v>
      </c>
      <c r="E10" s="3">
        <v>11</v>
      </c>
      <c r="F10" s="3">
        <v>3</v>
      </c>
      <c r="G10" s="58"/>
      <c r="H10" s="58"/>
    </row>
    <row r="11" spans="2:8" ht="30" x14ac:dyDescent="0.25">
      <c r="B11" s="3">
        <v>7</v>
      </c>
      <c r="C11" s="2" t="s">
        <v>59</v>
      </c>
      <c r="D11" s="3" t="s">
        <v>12</v>
      </c>
      <c r="E11" s="3">
        <v>3</v>
      </c>
      <c r="F11" s="3">
        <v>3</v>
      </c>
      <c r="G11" s="58"/>
      <c r="H11" s="58"/>
    </row>
    <row r="12" spans="2:8" ht="30" x14ac:dyDescent="0.25">
      <c r="B12" s="3">
        <v>8</v>
      </c>
      <c r="C12" s="2" t="s">
        <v>114</v>
      </c>
      <c r="D12" s="3" t="s">
        <v>12</v>
      </c>
      <c r="E12" s="3">
        <v>79</v>
      </c>
      <c r="F12" s="3">
        <v>3</v>
      </c>
      <c r="G12" s="58"/>
      <c r="H12" s="58"/>
    </row>
    <row r="13" spans="2:8" ht="30" x14ac:dyDescent="0.25">
      <c r="B13" s="3">
        <v>9</v>
      </c>
      <c r="C13" s="2" t="s">
        <v>60</v>
      </c>
      <c r="D13" s="3" t="s">
        <v>12</v>
      </c>
      <c r="E13" s="3">
        <v>1</v>
      </c>
      <c r="F13" s="3">
        <v>3</v>
      </c>
      <c r="G13" s="58"/>
      <c r="H13" s="58"/>
    </row>
    <row r="14" spans="2:8" x14ac:dyDescent="0.25">
      <c r="B14" s="3">
        <v>10</v>
      </c>
      <c r="C14" s="2" t="s">
        <v>61</v>
      </c>
      <c r="D14" s="3" t="s">
        <v>12</v>
      </c>
      <c r="E14" s="3">
        <v>56</v>
      </c>
      <c r="F14" s="3">
        <v>3</v>
      </c>
      <c r="G14" s="58"/>
      <c r="H14" s="58"/>
    </row>
    <row r="15" spans="2:8" ht="30" x14ac:dyDescent="0.25">
      <c r="B15" s="3">
        <v>11</v>
      </c>
      <c r="C15" s="2" t="s">
        <v>62</v>
      </c>
      <c r="D15" s="3" t="s">
        <v>12</v>
      </c>
      <c r="E15" s="3">
        <v>8</v>
      </c>
      <c r="F15" s="3">
        <v>3</v>
      </c>
      <c r="G15" s="58"/>
      <c r="H15" s="58"/>
    </row>
    <row r="16" spans="2:8" ht="30" x14ac:dyDescent="0.25">
      <c r="B16" s="3">
        <v>12</v>
      </c>
      <c r="C16" s="2" t="s">
        <v>63</v>
      </c>
      <c r="D16" s="3" t="s">
        <v>12</v>
      </c>
      <c r="E16" s="3">
        <v>4</v>
      </c>
      <c r="F16" s="3">
        <v>3</v>
      </c>
      <c r="G16" s="58"/>
      <c r="H16" s="58"/>
    </row>
    <row r="17" spans="2:9" ht="30" x14ac:dyDescent="0.25">
      <c r="B17" s="3">
        <v>13</v>
      </c>
      <c r="C17" s="2" t="s">
        <v>64</v>
      </c>
      <c r="D17" s="3" t="s">
        <v>12</v>
      </c>
      <c r="E17" s="3">
        <v>2</v>
      </c>
      <c r="F17" s="3">
        <v>3</v>
      </c>
      <c r="G17" s="58"/>
      <c r="H17" s="58"/>
    </row>
    <row r="18" spans="2:9" ht="30" x14ac:dyDescent="0.25">
      <c r="B18" s="3">
        <v>14</v>
      </c>
      <c r="C18" s="2" t="s">
        <v>65</v>
      </c>
      <c r="D18" s="3" t="s">
        <v>12</v>
      </c>
      <c r="E18" s="3">
        <v>0</v>
      </c>
      <c r="F18" s="3">
        <v>3</v>
      </c>
      <c r="G18" s="58"/>
      <c r="H18" s="58"/>
    </row>
    <row r="19" spans="2:9" ht="30" x14ac:dyDescent="0.25">
      <c r="B19" s="3">
        <v>15</v>
      </c>
      <c r="C19" s="2" t="s">
        <v>66</v>
      </c>
      <c r="D19" s="3" t="s">
        <v>12</v>
      </c>
      <c r="E19" s="3">
        <v>0</v>
      </c>
      <c r="F19" s="3">
        <v>3</v>
      </c>
      <c r="G19" s="58"/>
      <c r="H19" s="58"/>
    </row>
    <row r="20" spans="2:9" x14ac:dyDescent="0.25">
      <c r="B20" s="3">
        <v>16</v>
      </c>
      <c r="C20" s="2" t="s">
        <v>67</v>
      </c>
      <c r="D20" s="3" t="s">
        <v>12</v>
      </c>
      <c r="E20" s="3">
        <v>74</v>
      </c>
      <c r="F20" s="3">
        <v>3</v>
      </c>
      <c r="G20" s="58"/>
      <c r="H20" s="58"/>
    </row>
    <row r="21" spans="2:9" x14ac:dyDescent="0.25">
      <c r="B21" s="3">
        <v>17</v>
      </c>
      <c r="C21" s="2" t="s">
        <v>68</v>
      </c>
      <c r="D21" s="3" t="s">
        <v>12</v>
      </c>
      <c r="E21" s="3">
        <v>9</v>
      </c>
      <c r="F21" s="3">
        <v>3</v>
      </c>
      <c r="G21" s="58"/>
      <c r="H21" s="58"/>
    </row>
    <row r="22" spans="2:9" ht="30" x14ac:dyDescent="0.25">
      <c r="B22" s="3">
        <v>18</v>
      </c>
      <c r="C22" s="2" t="s">
        <v>69</v>
      </c>
      <c r="D22" s="3" t="s">
        <v>12</v>
      </c>
      <c r="E22" s="3">
        <v>2</v>
      </c>
      <c r="F22" s="3">
        <v>3</v>
      </c>
      <c r="G22" s="58"/>
      <c r="H22" s="58"/>
    </row>
    <row r="23" spans="2:9" ht="60" x14ac:dyDescent="0.25">
      <c r="B23" s="3">
        <v>19</v>
      </c>
      <c r="C23" s="2" t="s">
        <v>70</v>
      </c>
      <c r="D23" s="3" t="s">
        <v>12</v>
      </c>
      <c r="E23" s="3">
        <v>2</v>
      </c>
      <c r="F23" s="3">
        <v>3</v>
      </c>
      <c r="G23" s="58"/>
      <c r="H23" s="58"/>
    </row>
    <row r="24" spans="2:9" x14ac:dyDescent="0.25">
      <c r="B24" s="3">
        <v>20</v>
      </c>
      <c r="C24" s="2" t="s">
        <v>71</v>
      </c>
      <c r="D24" s="3" t="s">
        <v>12</v>
      </c>
      <c r="E24" s="13">
        <v>11</v>
      </c>
      <c r="F24" s="3">
        <v>3</v>
      </c>
      <c r="G24" s="58"/>
      <c r="H24" s="58"/>
    </row>
    <row r="25" spans="2:9" x14ac:dyDescent="0.25">
      <c r="B25" s="3">
        <v>21</v>
      </c>
      <c r="C25" s="2" t="s">
        <v>72</v>
      </c>
      <c r="D25" s="3" t="s">
        <v>12</v>
      </c>
      <c r="E25" s="13">
        <v>1</v>
      </c>
      <c r="F25" s="3">
        <v>3</v>
      </c>
      <c r="G25" s="58"/>
      <c r="H25" s="58"/>
      <c r="I25" s="37"/>
    </row>
    <row r="26" spans="2:9" x14ac:dyDescent="0.25">
      <c r="B26" s="3">
        <v>22</v>
      </c>
      <c r="C26" s="2" t="s">
        <v>73</v>
      </c>
      <c r="D26" s="3" t="s">
        <v>12</v>
      </c>
      <c r="E26" s="13">
        <v>1</v>
      </c>
      <c r="F26" s="3">
        <v>3</v>
      </c>
      <c r="G26" s="58"/>
      <c r="H26" s="58"/>
      <c r="I26" s="37"/>
    </row>
    <row r="27" spans="2:9" x14ac:dyDescent="0.25">
      <c r="B27" s="3">
        <v>23</v>
      </c>
      <c r="C27" s="2" t="s">
        <v>74</v>
      </c>
      <c r="D27" s="3" t="s">
        <v>12</v>
      </c>
      <c r="E27" s="13">
        <v>3</v>
      </c>
      <c r="F27" s="3">
        <v>3</v>
      </c>
      <c r="G27" s="58"/>
      <c r="H27" s="58"/>
      <c r="I27" s="37"/>
    </row>
    <row r="28" spans="2:9" ht="30" x14ac:dyDescent="0.25">
      <c r="B28" s="3">
        <v>24</v>
      </c>
      <c r="C28" s="2" t="s">
        <v>75</v>
      </c>
      <c r="D28" s="3" t="s">
        <v>12</v>
      </c>
      <c r="E28" s="5">
        <v>23</v>
      </c>
      <c r="F28" s="3">
        <v>3</v>
      </c>
      <c r="G28" s="58"/>
      <c r="H28" s="58"/>
      <c r="I28" s="37"/>
    </row>
    <row r="29" spans="2:9" x14ac:dyDescent="0.25">
      <c r="B29" s="3">
        <v>25</v>
      </c>
      <c r="C29" s="2" t="s">
        <v>76</v>
      </c>
      <c r="D29" s="3" t="s">
        <v>12</v>
      </c>
      <c r="E29" s="5">
        <v>2</v>
      </c>
      <c r="F29" s="3">
        <v>3</v>
      </c>
      <c r="G29" s="58"/>
      <c r="H29" s="58"/>
      <c r="I29" s="37"/>
    </row>
    <row r="30" spans="2:9" x14ac:dyDescent="0.25">
      <c r="B30" s="3">
        <v>26</v>
      </c>
      <c r="C30" s="2" t="s">
        <v>77</v>
      </c>
      <c r="D30" s="3" t="s">
        <v>12</v>
      </c>
      <c r="E30" s="5">
        <v>6</v>
      </c>
      <c r="F30" s="3">
        <v>3</v>
      </c>
      <c r="G30" s="58"/>
      <c r="H30" s="58"/>
      <c r="I30" s="37"/>
    </row>
    <row r="31" spans="2:9" x14ac:dyDescent="0.25">
      <c r="B31" s="85" t="s">
        <v>5</v>
      </c>
      <c r="C31" s="86"/>
      <c r="D31" s="86"/>
      <c r="E31" s="86"/>
      <c r="F31" s="86"/>
      <c r="G31" s="87"/>
      <c r="H31" s="59">
        <f>SUM(H4:H30)</f>
        <v>0</v>
      </c>
    </row>
    <row r="32" spans="2:9" x14ac:dyDescent="0.25">
      <c r="B32" s="85" t="s">
        <v>2</v>
      </c>
      <c r="C32" s="86"/>
      <c r="D32" s="86"/>
      <c r="E32" s="86"/>
      <c r="F32" s="87"/>
      <c r="G32" s="39">
        <v>0.19</v>
      </c>
      <c r="H32" s="59">
        <f>G32*H31</f>
        <v>0</v>
      </c>
    </row>
    <row r="33" spans="2:8" x14ac:dyDescent="0.25">
      <c r="B33" s="85" t="s">
        <v>3</v>
      </c>
      <c r="C33" s="86"/>
      <c r="D33" s="86"/>
      <c r="E33" s="86"/>
      <c r="F33" s="86"/>
      <c r="G33" s="87"/>
      <c r="H33" s="59">
        <f>H32+H31</f>
        <v>0</v>
      </c>
    </row>
    <row r="35" spans="2:8" x14ac:dyDescent="0.25">
      <c r="B35" s="38" t="s">
        <v>4</v>
      </c>
      <c r="C35" s="38" t="s">
        <v>7</v>
      </c>
      <c r="D35" s="38" t="s">
        <v>0</v>
      </c>
      <c r="E35" s="38" t="s">
        <v>8</v>
      </c>
      <c r="F35" s="38" t="s">
        <v>13</v>
      </c>
      <c r="G35" s="56" t="s">
        <v>10</v>
      </c>
      <c r="H35" s="56" t="s">
        <v>11</v>
      </c>
    </row>
    <row r="36" spans="2:8" ht="15" customHeight="1" x14ac:dyDescent="0.25">
      <c r="B36" s="36"/>
      <c r="C36" s="35" t="s">
        <v>78</v>
      </c>
      <c r="D36" s="32"/>
      <c r="E36" s="33"/>
      <c r="F36" s="34"/>
      <c r="G36" s="60"/>
      <c r="H36" s="60"/>
    </row>
    <row r="37" spans="2:8" x14ac:dyDescent="0.25">
      <c r="B37" s="15">
        <v>1</v>
      </c>
      <c r="C37" s="14" t="s">
        <v>79</v>
      </c>
      <c r="D37" s="15" t="s">
        <v>12</v>
      </c>
      <c r="E37" s="21">
        <v>68</v>
      </c>
      <c r="F37" s="4" t="s">
        <v>14</v>
      </c>
      <c r="G37" s="58"/>
      <c r="H37" s="61"/>
    </row>
    <row r="38" spans="2:8" ht="15" customHeight="1" x14ac:dyDescent="0.25">
      <c r="B38" s="83" t="s">
        <v>5</v>
      </c>
      <c r="C38" s="83"/>
      <c r="D38" s="83"/>
      <c r="E38" s="83"/>
      <c r="F38" s="83"/>
      <c r="G38" s="83"/>
      <c r="H38" s="62">
        <f>H37</f>
        <v>0</v>
      </c>
    </row>
    <row r="39" spans="2:8" ht="15" customHeight="1" x14ac:dyDescent="0.25">
      <c r="B39" s="83" t="s">
        <v>2</v>
      </c>
      <c r="C39" s="83"/>
      <c r="D39" s="83"/>
      <c r="E39" s="83"/>
      <c r="F39" s="83"/>
      <c r="G39" s="40">
        <v>0.19</v>
      </c>
      <c r="H39" s="62">
        <f>+G39*H38</f>
        <v>0</v>
      </c>
    </row>
    <row r="40" spans="2:8" x14ac:dyDescent="0.25">
      <c r="B40" s="83" t="s">
        <v>3</v>
      </c>
      <c r="C40" s="83"/>
      <c r="D40" s="83"/>
      <c r="E40" s="83"/>
      <c r="F40" s="83"/>
      <c r="G40" s="83"/>
      <c r="H40" s="62">
        <f>H38+H39</f>
        <v>0</v>
      </c>
    </row>
    <row r="42" spans="2:8" x14ac:dyDescent="0.25">
      <c r="B42" s="41" t="s">
        <v>16</v>
      </c>
      <c r="C42" s="42" t="s">
        <v>7</v>
      </c>
      <c r="D42" s="41" t="s">
        <v>0</v>
      </c>
      <c r="E42" s="41" t="s">
        <v>8</v>
      </c>
      <c r="F42" s="41" t="s">
        <v>49</v>
      </c>
      <c r="G42" s="63" t="s">
        <v>50</v>
      </c>
    </row>
    <row r="43" spans="2:8" x14ac:dyDescent="0.25">
      <c r="B43" s="12"/>
      <c r="C43" s="24" t="s">
        <v>80</v>
      </c>
      <c r="D43" s="12"/>
      <c r="E43" s="12"/>
      <c r="F43" s="12"/>
      <c r="G43" s="65"/>
    </row>
    <row r="44" spans="2:8" x14ac:dyDescent="0.25">
      <c r="B44" s="25">
        <v>1</v>
      </c>
      <c r="C44" s="12" t="s">
        <v>81</v>
      </c>
      <c r="D44" s="25" t="s">
        <v>82</v>
      </c>
      <c r="E44" s="25">
        <v>1</v>
      </c>
      <c r="F44" s="70"/>
      <c r="G44" s="69"/>
    </row>
    <row r="45" spans="2:8" x14ac:dyDescent="0.25">
      <c r="B45" s="89" t="s">
        <v>5</v>
      </c>
      <c r="C45" s="90"/>
      <c r="D45" s="90"/>
      <c r="E45" s="90"/>
      <c r="F45" s="91"/>
      <c r="G45" s="66">
        <f>SUMIF(F43:F44,"&lt;&gt;",G43:G44)</f>
        <v>0</v>
      </c>
    </row>
    <row r="46" spans="2:8" x14ac:dyDescent="0.25">
      <c r="B46" s="89" t="s">
        <v>51</v>
      </c>
      <c r="C46" s="90"/>
      <c r="D46" s="90"/>
      <c r="E46" s="90"/>
      <c r="F46" s="91"/>
      <c r="G46" s="66">
        <f>G45*0.19</f>
        <v>0</v>
      </c>
    </row>
    <row r="47" spans="2:8" x14ac:dyDescent="0.25">
      <c r="B47" s="89" t="s">
        <v>3</v>
      </c>
      <c r="C47" s="90"/>
      <c r="D47" s="90"/>
      <c r="E47" s="90"/>
      <c r="F47" s="91"/>
      <c r="G47" s="66">
        <f>G45+G46</f>
        <v>0</v>
      </c>
    </row>
    <row r="49" spans="2:8" x14ac:dyDescent="0.25">
      <c r="B49" s="41" t="s">
        <v>16</v>
      </c>
      <c r="C49" s="42" t="s">
        <v>7</v>
      </c>
      <c r="D49" s="41" t="s">
        <v>0</v>
      </c>
      <c r="E49" s="41" t="s">
        <v>8</v>
      </c>
      <c r="F49" s="41" t="s">
        <v>49</v>
      </c>
      <c r="G49" s="63" t="s">
        <v>50</v>
      </c>
    </row>
    <row r="50" spans="2:8" x14ac:dyDescent="0.25">
      <c r="B50" s="12"/>
      <c r="C50" s="26" t="s">
        <v>83</v>
      </c>
      <c r="D50" s="12"/>
      <c r="E50" s="12"/>
      <c r="F50" s="12"/>
      <c r="G50" s="65"/>
    </row>
    <row r="51" spans="2:8" x14ac:dyDescent="0.25">
      <c r="B51" s="28">
        <v>2</v>
      </c>
      <c r="C51" s="27" t="s">
        <v>85</v>
      </c>
      <c r="D51" s="15" t="s">
        <v>84</v>
      </c>
      <c r="E51" s="15">
        <v>1</v>
      </c>
      <c r="F51" s="71"/>
      <c r="G51" s="69">
        <f t="shared" ref="G51" si="0">F51*E51</f>
        <v>0</v>
      </c>
    </row>
    <row r="52" spans="2:8" x14ac:dyDescent="0.25">
      <c r="B52" s="89" t="s">
        <v>5</v>
      </c>
      <c r="C52" s="90"/>
      <c r="D52" s="90"/>
      <c r="E52" s="90"/>
      <c r="F52" s="91"/>
      <c r="G52" s="66">
        <f>SUMIF(F51:F51,"&lt;&gt;",G51:G51)</f>
        <v>0</v>
      </c>
    </row>
    <row r="53" spans="2:8" x14ac:dyDescent="0.25">
      <c r="B53" s="89" t="s">
        <v>51</v>
      </c>
      <c r="C53" s="90"/>
      <c r="D53" s="90"/>
      <c r="E53" s="90"/>
      <c r="F53" s="91"/>
      <c r="G53" s="66">
        <f>G52*0.19</f>
        <v>0</v>
      </c>
    </row>
    <row r="54" spans="2:8" x14ac:dyDescent="0.25">
      <c r="B54" s="89" t="s">
        <v>3</v>
      </c>
      <c r="C54" s="90"/>
      <c r="D54" s="90"/>
      <c r="E54" s="90"/>
      <c r="F54" s="91"/>
      <c r="G54" s="66">
        <f>G52+G53</f>
        <v>0</v>
      </c>
    </row>
    <row r="56" spans="2:8" x14ac:dyDescent="0.25">
      <c r="B56" s="88" t="s">
        <v>15</v>
      </c>
      <c r="C56" s="88"/>
      <c r="D56" s="88"/>
      <c r="E56" s="88"/>
      <c r="F56" s="88"/>
      <c r="G56" s="67">
        <f>H40+G47+G54+H33</f>
        <v>0</v>
      </c>
    </row>
    <row r="58" spans="2:8" x14ac:dyDescent="0.25">
      <c r="G58" s="68"/>
      <c r="H58" s="68"/>
    </row>
    <row r="59" spans="2:8" x14ac:dyDescent="0.25">
      <c r="G59" s="68"/>
      <c r="H59" s="68"/>
    </row>
    <row r="60" spans="2:8" x14ac:dyDescent="0.25">
      <c r="G60" s="68"/>
      <c r="H60" s="68"/>
    </row>
    <row r="61" spans="2:8" x14ac:dyDescent="0.25">
      <c r="G61" s="68"/>
      <c r="H61" s="68"/>
    </row>
  </sheetData>
  <mergeCells count="14">
    <mergeCell ref="B56:F56"/>
    <mergeCell ref="B40:G40"/>
    <mergeCell ref="B45:F45"/>
    <mergeCell ref="B46:F46"/>
    <mergeCell ref="B47:F47"/>
    <mergeCell ref="B52:F52"/>
    <mergeCell ref="B53:F53"/>
    <mergeCell ref="B54:F54"/>
    <mergeCell ref="B39:F39"/>
    <mergeCell ref="B2:H2"/>
    <mergeCell ref="B38:G38"/>
    <mergeCell ref="B31:G31"/>
    <mergeCell ref="B32:F32"/>
    <mergeCell ref="B33:G3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EB0D-FBBD-49D7-B682-8B2E48CAF32C}">
  <dimension ref="A1:G62"/>
  <sheetViews>
    <sheetView tabSelected="1" zoomScale="85" zoomScaleNormal="85" workbookViewId="0">
      <selection activeCell="B43" sqref="B43"/>
    </sheetView>
  </sheetViews>
  <sheetFormatPr baseColWidth="10" defaultRowHeight="15" x14ac:dyDescent="0.25"/>
  <cols>
    <col min="1" max="1" width="7.140625" bestFit="1" customWidth="1"/>
    <col min="2" max="2" width="58.28515625" bestFit="1" customWidth="1"/>
    <col min="3" max="3" width="9.85546875" customWidth="1"/>
    <col min="4" max="4" width="9.5703125" customWidth="1"/>
    <col min="5" max="5" width="25" customWidth="1"/>
    <col min="6" max="6" width="16.7109375" bestFit="1" customWidth="1"/>
    <col min="7" max="7" width="24.28515625" bestFit="1" customWidth="1"/>
  </cols>
  <sheetData>
    <row r="1" spans="1:7" s="1" customFormat="1" ht="15" customHeight="1" x14ac:dyDescent="0.25">
      <c r="A1" s="92" t="s">
        <v>111</v>
      </c>
      <c r="B1" s="92"/>
      <c r="C1" s="92"/>
      <c r="D1" s="92"/>
      <c r="E1" s="92"/>
      <c r="F1" s="92"/>
      <c r="G1" s="93"/>
    </row>
    <row r="2" spans="1:7" x14ac:dyDescent="0.25">
      <c r="A2" s="41" t="s">
        <v>16</v>
      </c>
      <c r="B2" s="41" t="s">
        <v>7</v>
      </c>
      <c r="C2" s="41" t="s">
        <v>12</v>
      </c>
      <c r="D2" s="43" t="s">
        <v>1</v>
      </c>
      <c r="E2" s="43" t="s">
        <v>9</v>
      </c>
      <c r="F2" s="44" t="s">
        <v>10</v>
      </c>
      <c r="G2" s="45" t="s">
        <v>11</v>
      </c>
    </row>
    <row r="3" spans="1:7" x14ac:dyDescent="0.25">
      <c r="A3" s="6">
        <v>1</v>
      </c>
      <c r="B3" s="23" t="s">
        <v>86</v>
      </c>
      <c r="C3" s="7"/>
      <c r="D3" s="8"/>
      <c r="E3" s="8"/>
      <c r="F3" s="17"/>
      <c r="G3" s="9"/>
    </row>
    <row r="4" spans="1:7" x14ac:dyDescent="0.25">
      <c r="A4" s="16" t="s">
        <v>25</v>
      </c>
      <c r="B4" s="22" t="s">
        <v>87</v>
      </c>
      <c r="C4" s="21" t="s">
        <v>88</v>
      </c>
      <c r="D4" s="21">
        <v>5</v>
      </c>
      <c r="E4" s="21">
        <v>3</v>
      </c>
      <c r="F4" s="72"/>
      <c r="G4" s="73"/>
    </row>
    <row r="5" spans="1:7" x14ac:dyDescent="0.25">
      <c r="A5" s="16" t="s">
        <v>26</v>
      </c>
      <c r="B5" s="22" t="s">
        <v>89</v>
      </c>
      <c r="C5" s="21" t="s">
        <v>88</v>
      </c>
      <c r="D5" s="21">
        <v>178</v>
      </c>
      <c r="E5" s="21">
        <v>3</v>
      </c>
      <c r="F5" s="72"/>
      <c r="G5" s="73"/>
    </row>
    <row r="6" spans="1:7" x14ac:dyDescent="0.25">
      <c r="A6" s="16" t="s">
        <v>27</v>
      </c>
      <c r="B6" s="22" t="s">
        <v>90</v>
      </c>
      <c r="C6" s="21" t="s">
        <v>88</v>
      </c>
      <c r="D6" s="21">
        <v>86</v>
      </c>
      <c r="E6" s="21">
        <v>3</v>
      </c>
      <c r="F6" s="72"/>
      <c r="G6" s="73"/>
    </row>
    <row r="7" spans="1:7" x14ac:dyDescent="0.25">
      <c r="A7" s="16" t="s">
        <v>28</v>
      </c>
      <c r="B7" s="22" t="s">
        <v>91</v>
      </c>
      <c r="C7" s="21" t="s">
        <v>88</v>
      </c>
      <c r="D7" s="21">
        <v>53</v>
      </c>
      <c r="E7" s="21" t="s">
        <v>14</v>
      </c>
      <c r="F7" s="72"/>
      <c r="G7" s="73"/>
    </row>
    <row r="8" spans="1:7" x14ac:dyDescent="0.25">
      <c r="A8" s="6">
        <v>2</v>
      </c>
      <c r="B8" s="23" t="s">
        <v>92</v>
      </c>
      <c r="C8" s="21"/>
      <c r="D8" s="21"/>
      <c r="E8" s="21"/>
      <c r="F8" s="72"/>
      <c r="G8" s="73"/>
    </row>
    <row r="9" spans="1:7" x14ac:dyDescent="0.25">
      <c r="A9" s="16" t="s">
        <v>29</v>
      </c>
      <c r="B9" s="22" t="s">
        <v>87</v>
      </c>
      <c r="C9" s="21" t="s">
        <v>88</v>
      </c>
      <c r="D9" s="21">
        <v>1</v>
      </c>
      <c r="E9" s="21">
        <v>3</v>
      </c>
      <c r="F9" s="72"/>
      <c r="G9" s="73"/>
    </row>
    <row r="10" spans="1:7" x14ac:dyDescent="0.25">
      <c r="A10" s="16" t="s">
        <v>30</v>
      </c>
      <c r="B10" s="22" t="s">
        <v>93</v>
      </c>
      <c r="C10" s="21" t="s">
        <v>88</v>
      </c>
      <c r="D10" s="21">
        <v>4</v>
      </c>
      <c r="E10" s="21">
        <v>3</v>
      </c>
      <c r="F10" s="72"/>
      <c r="G10" s="73"/>
    </row>
    <row r="11" spans="1:7" x14ac:dyDescent="0.25">
      <c r="A11" s="16" t="s">
        <v>31</v>
      </c>
      <c r="B11" s="22" t="s">
        <v>94</v>
      </c>
      <c r="C11" s="21" t="s">
        <v>88</v>
      </c>
      <c r="D11" s="21">
        <v>1</v>
      </c>
      <c r="E11" s="21">
        <v>3</v>
      </c>
      <c r="F11" s="72"/>
      <c r="G11" s="73"/>
    </row>
    <row r="12" spans="1:7" x14ac:dyDescent="0.25">
      <c r="A12" s="16" t="s">
        <v>32</v>
      </c>
      <c r="B12" s="22" t="s">
        <v>91</v>
      </c>
      <c r="C12" s="21" t="s">
        <v>88</v>
      </c>
      <c r="D12" s="21">
        <v>2</v>
      </c>
      <c r="E12" s="21" t="s">
        <v>14</v>
      </c>
      <c r="F12" s="72"/>
      <c r="G12" s="73"/>
    </row>
    <row r="13" spans="1:7" x14ac:dyDescent="0.25">
      <c r="A13" s="6">
        <v>3</v>
      </c>
      <c r="B13" s="23" t="s">
        <v>95</v>
      </c>
      <c r="C13" s="21"/>
      <c r="D13" s="21"/>
      <c r="E13" s="21"/>
      <c r="F13" s="72"/>
      <c r="G13" s="73"/>
    </row>
    <row r="14" spans="1:7" x14ac:dyDescent="0.25">
      <c r="A14" s="16" t="s">
        <v>33</v>
      </c>
      <c r="B14" s="22" t="s">
        <v>87</v>
      </c>
      <c r="C14" s="21" t="s">
        <v>88</v>
      </c>
      <c r="D14" s="21">
        <v>1</v>
      </c>
      <c r="E14" s="21">
        <v>3</v>
      </c>
      <c r="F14" s="72"/>
      <c r="G14" s="73"/>
    </row>
    <row r="15" spans="1:7" x14ac:dyDescent="0.25">
      <c r="A15" s="16" t="s">
        <v>34</v>
      </c>
      <c r="B15" s="22" t="s">
        <v>89</v>
      </c>
      <c r="C15" s="21" t="s">
        <v>88</v>
      </c>
      <c r="D15" s="21">
        <v>34</v>
      </c>
      <c r="E15" s="21">
        <v>3</v>
      </c>
      <c r="F15" s="72"/>
      <c r="G15" s="73"/>
    </row>
    <row r="16" spans="1:7" x14ac:dyDescent="0.25">
      <c r="A16" s="16" t="s">
        <v>35</v>
      </c>
      <c r="B16" s="22" t="s">
        <v>94</v>
      </c>
      <c r="C16" s="21" t="s">
        <v>88</v>
      </c>
      <c r="D16" s="21">
        <v>1</v>
      </c>
      <c r="E16" s="21">
        <v>3</v>
      </c>
      <c r="F16" s="72"/>
      <c r="G16" s="73"/>
    </row>
    <row r="17" spans="1:7" x14ac:dyDescent="0.25">
      <c r="A17" s="16" t="s">
        <v>36</v>
      </c>
      <c r="B17" s="22" t="s">
        <v>91</v>
      </c>
      <c r="C17" s="21" t="s">
        <v>88</v>
      </c>
      <c r="D17" s="21">
        <v>7</v>
      </c>
      <c r="E17" s="21" t="s">
        <v>14</v>
      </c>
      <c r="F17" s="72"/>
      <c r="G17" s="73"/>
    </row>
    <row r="18" spans="1:7" x14ac:dyDescent="0.25">
      <c r="A18" s="6">
        <v>4</v>
      </c>
      <c r="B18" s="23" t="s">
        <v>96</v>
      </c>
      <c r="C18" s="21"/>
      <c r="D18" s="21"/>
      <c r="E18" s="21"/>
      <c r="F18" s="72"/>
      <c r="G18" s="73"/>
    </row>
    <row r="19" spans="1:7" x14ac:dyDescent="0.25">
      <c r="A19" s="16" t="s">
        <v>37</v>
      </c>
      <c r="B19" s="22" t="s">
        <v>87</v>
      </c>
      <c r="C19" s="21" t="s">
        <v>88</v>
      </c>
      <c r="D19" s="21">
        <v>1</v>
      </c>
      <c r="E19" s="21">
        <v>3</v>
      </c>
      <c r="F19" s="72"/>
      <c r="G19" s="73"/>
    </row>
    <row r="20" spans="1:7" x14ac:dyDescent="0.25">
      <c r="A20" s="16" t="s">
        <v>38</v>
      </c>
      <c r="B20" s="22" t="s">
        <v>97</v>
      </c>
      <c r="C20" s="21" t="s">
        <v>88</v>
      </c>
      <c r="D20" s="21">
        <v>12</v>
      </c>
      <c r="E20" s="21">
        <v>3</v>
      </c>
      <c r="F20" s="72"/>
      <c r="G20" s="73"/>
    </row>
    <row r="21" spans="1:7" x14ac:dyDescent="0.25">
      <c r="A21" s="16" t="s">
        <v>39</v>
      </c>
      <c r="B21" s="22" t="s">
        <v>98</v>
      </c>
      <c r="C21" s="21" t="s">
        <v>88</v>
      </c>
      <c r="D21" s="21">
        <v>1</v>
      </c>
      <c r="E21" s="21">
        <v>3</v>
      </c>
      <c r="F21" s="72"/>
      <c r="G21" s="73"/>
    </row>
    <row r="22" spans="1:7" x14ac:dyDescent="0.25">
      <c r="A22" s="16" t="s">
        <v>40</v>
      </c>
      <c r="B22" s="22" t="s">
        <v>91</v>
      </c>
      <c r="C22" s="21" t="s">
        <v>88</v>
      </c>
      <c r="D22" s="21">
        <v>3</v>
      </c>
      <c r="E22" s="21" t="s">
        <v>14</v>
      </c>
      <c r="F22" s="72"/>
      <c r="G22" s="73"/>
    </row>
    <row r="23" spans="1:7" x14ac:dyDescent="0.25">
      <c r="A23" s="6">
        <v>5</v>
      </c>
      <c r="B23" s="23" t="s">
        <v>99</v>
      </c>
      <c r="C23" s="21"/>
      <c r="D23" s="21"/>
      <c r="E23" s="21"/>
      <c r="F23" s="72"/>
      <c r="G23" s="73"/>
    </row>
    <row r="24" spans="1:7" x14ac:dyDescent="0.25">
      <c r="A24" s="16" t="s">
        <v>41</v>
      </c>
      <c r="B24" s="22" t="s">
        <v>87</v>
      </c>
      <c r="C24" s="21" t="s">
        <v>88</v>
      </c>
      <c r="D24" s="21">
        <v>1</v>
      </c>
      <c r="E24" s="21">
        <v>3</v>
      </c>
      <c r="F24" s="72"/>
      <c r="G24" s="73"/>
    </row>
    <row r="25" spans="1:7" x14ac:dyDescent="0.25">
      <c r="A25" s="16" t="s">
        <v>42</v>
      </c>
      <c r="B25" s="22" t="s">
        <v>89</v>
      </c>
      <c r="C25" s="21" t="s">
        <v>88</v>
      </c>
      <c r="D25" s="21">
        <v>9</v>
      </c>
      <c r="E25" s="21">
        <v>3</v>
      </c>
      <c r="F25" s="72"/>
      <c r="G25" s="73"/>
    </row>
    <row r="26" spans="1:7" x14ac:dyDescent="0.25">
      <c r="A26" s="16" t="s">
        <v>43</v>
      </c>
      <c r="B26" s="22" t="s">
        <v>94</v>
      </c>
      <c r="C26" s="21" t="s">
        <v>88</v>
      </c>
      <c r="D26" s="21">
        <v>1</v>
      </c>
      <c r="E26" s="21">
        <v>3</v>
      </c>
      <c r="F26" s="72"/>
      <c r="G26" s="73"/>
    </row>
    <row r="27" spans="1:7" x14ac:dyDescent="0.25">
      <c r="A27" s="16" t="s">
        <v>44</v>
      </c>
      <c r="B27" s="22" t="s">
        <v>100</v>
      </c>
      <c r="C27" s="21" t="s">
        <v>88</v>
      </c>
      <c r="D27" s="21">
        <v>1</v>
      </c>
      <c r="E27" s="21">
        <v>3</v>
      </c>
      <c r="F27" s="72"/>
      <c r="G27" s="73"/>
    </row>
    <row r="28" spans="1:7" x14ac:dyDescent="0.25">
      <c r="A28" s="16" t="s">
        <v>45</v>
      </c>
      <c r="B28" s="22" t="s">
        <v>98</v>
      </c>
      <c r="C28" s="21" t="s">
        <v>88</v>
      </c>
      <c r="D28" s="21">
        <v>1</v>
      </c>
      <c r="E28" s="21">
        <v>3</v>
      </c>
      <c r="F28" s="72"/>
      <c r="G28" s="73"/>
    </row>
    <row r="29" spans="1:7" x14ac:dyDescent="0.25">
      <c r="A29" s="16" t="s">
        <v>46</v>
      </c>
      <c r="B29" s="22" t="s">
        <v>91</v>
      </c>
      <c r="C29" s="21" t="s">
        <v>88</v>
      </c>
      <c r="D29" s="21">
        <v>3</v>
      </c>
      <c r="E29" s="21" t="s">
        <v>14</v>
      </c>
      <c r="F29" s="72"/>
      <c r="G29" s="73"/>
    </row>
    <row r="30" spans="1:7" x14ac:dyDescent="0.25">
      <c r="A30" s="6">
        <v>6</v>
      </c>
      <c r="B30" s="23" t="s">
        <v>101</v>
      </c>
      <c r="C30" s="21"/>
      <c r="D30" s="21"/>
      <c r="E30" s="21"/>
      <c r="F30" s="72"/>
      <c r="G30" s="73"/>
    </row>
    <row r="31" spans="1:7" x14ac:dyDescent="0.25">
      <c r="A31" s="16" t="s">
        <v>103</v>
      </c>
      <c r="B31" s="22" t="s">
        <v>87</v>
      </c>
      <c r="C31" s="21" t="s">
        <v>88</v>
      </c>
      <c r="D31" s="21">
        <v>1</v>
      </c>
      <c r="E31" s="21">
        <v>3</v>
      </c>
      <c r="F31" s="72"/>
      <c r="G31" s="73"/>
    </row>
    <row r="32" spans="1:7" x14ac:dyDescent="0.25">
      <c r="A32" s="16" t="s">
        <v>115</v>
      </c>
      <c r="B32" s="22" t="s">
        <v>89</v>
      </c>
      <c r="C32" s="21" t="s">
        <v>88</v>
      </c>
      <c r="D32" s="21">
        <v>97</v>
      </c>
      <c r="E32" s="21">
        <v>3</v>
      </c>
      <c r="F32" s="72"/>
      <c r="G32" s="73"/>
    </row>
    <row r="33" spans="1:7" x14ac:dyDescent="0.25">
      <c r="A33" s="16" t="s">
        <v>116</v>
      </c>
      <c r="B33" s="22" t="s">
        <v>94</v>
      </c>
      <c r="C33" s="21" t="s">
        <v>88</v>
      </c>
      <c r="D33" s="21">
        <v>4</v>
      </c>
      <c r="E33" s="21">
        <v>3</v>
      </c>
      <c r="F33" s="72"/>
      <c r="G33" s="73"/>
    </row>
    <row r="34" spans="1:7" x14ac:dyDescent="0.25">
      <c r="A34" s="16" t="s">
        <v>117</v>
      </c>
      <c r="B34" s="22" t="s">
        <v>100</v>
      </c>
      <c r="C34" s="21" t="s">
        <v>88</v>
      </c>
      <c r="D34" s="21">
        <v>2</v>
      </c>
      <c r="E34" s="21">
        <v>3</v>
      </c>
      <c r="F34" s="72"/>
      <c r="G34" s="73"/>
    </row>
    <row r="35" spans="1:7" x14ac:dyDescent="0.25">
      <c r="A35" s="16" t="s">
        <v>118</v>
      </c>
      <c r="B35" s="22" t="s">
        <v>98</v>
      </c>
      <c r="C35" s="21" t="s">
        <v>88</v>
      </c>
      <c r="D35" s="21">
        <v>2</v>
      </c>
      <c r="E35" s="21">
        <v>3</v>
      </c>
      <c r="F35" s="72"/>
      <c r="G35" s="73"/>
    </row>
    <row r="36" spans="1:7" x14ac:dyDescent="0.25">
      <c r="A36" s="16" t="s">
        <v>119</v>
      </c>
      <c r="B36" s="22" t="s">
        <v>102</v>
      </c>
      <c r="C36" s="21" t="s">
        <v>88</v>
      </c>
      <c r="D36" s="21">
        <v>1</v>
      </c>
      <c r="E36" s="21">
        <v>3</v>
      </c>
      <c r="F36" s="72"/>
      <c r="G36" s="73"/>
    </row>
    <row r="37" spans="1:7" x14ac:dyDescent="0.25">
      <c r="A37" s="16" t="s">
        <v>121</v>
      </c>
      <c r="B37" s="22" t="s">
        <v>91</v>
      </c>
      <c r="C37" s="21" t="s">
        <v>88</v>
      </c>
      <c r="D37" s="21">
        <v>22</v>
      </c>
      <c r="E37" s="21" t="s">
        <v>14</v>
      </c>
      <c r="F37" s="72"/>
      <c r="G37" s="73"/>
    </row>
    <row r="38" spans="1:7" x14ac:dyDescent="0.25">
      <c r="A38" s="98" t="s">
        <v>5</v>
      </c>
      <c r="B38" s="98"/>
      <c r="C38" s="98"/>
      <c r="D38" s="98"/>
      <c r="E38" s="98"/>
      <c r="F38" s="98"/>
      <c r="G38" s="66">
        <f>SUM(G4:G37)</f>
        <v>0</v>
      </c>
    </row>
    <row r="39" spans="1:7" x14ac:dyDescent="0.25">
      <c r="A39" s="95" t="s">
        <v>2</v>
      </c>
      <c r="B39" s="96"/>
      <c r="C39" s="96"/>
      <c r="D39" s="96"/>
      <c r="E39" s="97"/>
      <c r="F39" s="47">
        <v>0.19</v>
      </c>
      <c r="G39" s="66">
        <f>G38*F39</f>
        <v>0</v>
      </c>
    </row>
    <row r="40" spans="1:7" x14ac:dyDescent="0.25">
      <c r="A40" s="98" t="s">
        <v>3</v>
      </c>
      <c r="B40" s="98"/>
      <c r="C40" s="98"/>
      <c r="D40" s="98"/>
      <c r="E40" s="98"/>
      <c r="F40" s="98"/>
      <c r="G40" s="66">
        <f>SUM(G38:G39)</f>
        <v>0</v>
      </c>
    </row>
    <row r="41" spans="1:7" x14ac:dyDescent="0.25">
      <c r="A41" s="99"/>
      <c r="B41" s="99"/>
      <c r="C41" s="99"/>
      <c r="D41" s="99"/>
      <c r="E41" s="99"/>
      <c r="F41" s="99"/>
    </row>
    <row r="42" spans="1:7" ht="25.5" x14ac:dyDescent="0.25">
      <c r="A42" s="48" t="s">
        <v>16</v>
      </c>
      <c r="B42" s="48" t="s">
        <v>7</v>
      </c>
      <c r="C42" s="48" t="s">
        <v>12</v>
      </c>
      <c r="D42" s="49" t="s">
        <v>1</v>
      </c>
      <c r="E42" s="49" t="s">
        <v>9</v>
      </c>
      <c r="F42" s="50" t="s">
        <v>10</v>
      </c>
      <c r="G42" s="51" t="s">
        <v>11</v>
      </c>
    </row>
    <row r="43" spans="1:7" x14ac:dyDescent="0.25">
      <c r="A43" s="48"/>
      <c r="B43" s="48" t="s">
        <v>101</v>
      </c>
      <c r="C43" s="52"/>
      <c r="D43" s="53"/>
      <c r="E43" s="53"/>
      <c r="F43" s="76"/>
      <c r="G43" s="74"/>
    </row>
    <row r="44" spans="1:7" ht="45" x14ac:dyDescent="0.25">
      <c r="A44" s="15" t="s">
        <v>120</v>
      </c>
      <c r="B44" s="14" t="s">
        <v>104</v>
      </c>
      <c r="C44" s="15" t="s">
        <v>88</v>
      </c>
      <c r="D44" s="15">
        <v>6</v>
      </c>
      <c r="E44" s="15" t="s">
        <v>14</v>
      </c>
      <c r="F44" s="75"/>
      <c r="G44" s="73">
        <f>F44*D44</f>
        <v>0</v>
      </c>
    </row>
    <row r="45" spans="1:7" x14ac:dyDescent="0.25">
      <c r="A45" s="100" t="s">
        <v>5</v>
      </c>
      <c r="B45" s="100"/>
      <c r="C45" s="100"/>
      <c r="D45" s="100"/>
      <c r="E45" s="100"/>
      <c r="F45" s="100"/>
      <c r="G45" s="77">
        <f>SUM(G43:G44)</f>
        <v>0</v>
      </c>
    </row>
    <row r="46" spans="1:7" x14ac:dyDescent="0.25">
      <c r="A46" s="100" t="s">
        <v>17</v>
      </c>
      <c r="B46" s="100"/>
      <c r="C46" s="100"/>
      <c r="D46" s="100"/>
      <c r="E46" s="100"/>
      <c r="F46" s="100"/>
      <c r="G46" s="77">
        <f>G45*12%</f>
        <v>0</v>
      </c>
    </row>
    <row r="47" spans="1:7" x14ac:dyDescent="0.25">
      <c r="A47" s="100" t="s">
        <v>18</v>
      </c>
      <c r="B47" s="100"/>
      <c r="C47" s="100"/>
      <c r="D47" s="100"/>
      <c r="E47" s="100"/>
      <c r="F47" s="100"/>
      <c r="G47" s="77">
        <f>G45*8%</f>
        <v>0</v>
      </c>
    </row>
    <row r="48" spans="1:7" x14ac:dyDescent="0.25">
      <c r="A48" s="100" t="s">
        <v>3</v>
      </c>
      <c r="B48" s="100"/>
      <c r="C48" s="100"/>
      <c r="D48" s="100"/>
      <c r="E48" s="100"/>
      <c r="F48" s="100"/>
      <c r="G48" s="77">
        <f>SUM(G45:G47)</f>
        <v>0</v>
      </c>
    </row>
    <row r="49" spans="1:6" x14ac:dyDescent="0.25">
      <c r="A49" s="19"/>
      <c r="B49" s="19"/>
      <c r="C49" s="19"/>
      <c r="D49" s="19"/>
      <c r="E49" s="19"/>
      <c r="F49" s="19"/>
    </row>
    <row r="50" spans="1:6" ht="15" customHeight="1" x14ac:dyDescent="0.25">
      <c r="A50" s="85" t="s">
        <v>19</v>
      </c>
      <c r="B50" s="86"/>
      <c r="C50" s="86"/>
      <c r="D50" s="86"/>
      <c r="E50" s="87"/>
    </row>
    <row r="51" spans="1:6" x14ac:dyDescent="0.25">
      <c r="A51" s="41" t="s">
        <v>16</v>
      </c>
      <c r="B51" s="41" t="s">
        <v>7</v>
      </c>
      <c r="C51" s="41" t="s">
        <v>20</v>
      </c>
      <c r="D51" s="41" t="s">
        <v>1</v>
      </c>
      <c r="E51" s="41" t="s">
        <v>21</v>
      </c>
    </row>
    <row r="52" spans="1:6" x14ac:dyDescent="0.25">
      <c r="A52" s="10">
        <v>1</v>
      </c>
      <c r="B52" s="11" t="s">
        <v>105</v>
      </c>
      <c r="C52" s="10" t="s">
        <v>82</v>
      </c>
      <c r="D52" s="20">
        <v>1</v>
      </c>
      <c r="E52" s="78">
        <v>40000000</v>
      </c>
    </row>
    <row r="53" spans="1:6" x14ac:dyDescent="0.25">
      <c r="A53" s="10">
        <v>2</v>
      </c>
      <c r="B53" s="11" t="s">
        <v>106</v>
      </c>
      <c r="C53" s="10" t="s">
        <v>82</v>
      </c>
      <c r="D53" s="20">
        <v>1</v>
      </c>
      <c r="E53" s="78">
        <v>4000000</v>
      </c>
    </row>
    <row r="54" spans="1:6" x14ac:dyDescent="0.25">
      <c r="A54" s="10">
        <v>3</v>
      </c>
      <c r="B54" s="11" t="s">
        <v>107</v>
      </c>
      <c r="C54" s="10" t="s">
        <v>82</v>
      </c>
      <c r="D54" s="20">
        <v>1</v>
      </c>
      <c r="E54" s="78">
        <v>5000000</v>
      </c>
    </row>
    <row r="55" spans="1:6" x14ac:dyDescent="0.25">
      <c r="A55" s="10">
        <v>4</v>
      </c>
      <c r="B55" s="11" t="s">
        <v>108</v>
      </c>
      <c r="C55" s="10" t="s">
        <v>82</v>
      </c>
      <c r="D55" s="20">
        <v>1</v>
      </c>
      <c r="E55" s="78">
        <v>3000000</v>
      </c>
    </row>
    <row r="56" spans="1:6" x14ac:dyDescent="0.25">
      <c r="A56" s="10">
        <v>5</v>
      </c>
      <c r="B56" s="11" t="s">
        <v>109</v>
      </c>
      <c r="C56" s="10" t="s">
        <v>82</v>
      </c>
      <c r="D56" s="20">
        <v>1</v>
      </c>
      <c r="E56" s="78">
        <v>4000000</v>
      </c>
    </row>
    <row r="57" spans="1:6" x14ac:dyDescent="0.25">
      <c r="A57" s="10">
        <v>6</v>
      </c>
      <c r="B57" s="11" t="s">
        <v>110</v>
      </c>
      <c r="C57" s="10" t="s">
        <v>82</v>
      </c>
      <c r="D57" s="20">
        <v>1</v>
      </c>
      <c r="E57" s="78">
        <v>15000000</v>
      </c>
    </row>
    <row r="58" spans="1:6" x14ac:dyDescent="0.25">
      <c r="A58" s="94" t="s">
        <v>22</v>
      </c>
      <c r="B58" s="94"/>
      <c r="C58" s="94"/>
      <c r="D58" s="94"/>
      <c r="E58" s="79">
        <f>SUM(E52:E57)</f>
        <v>71000000</v>
      </c>
    </row>
    <row r="59" spans="1:6" x14ac:dyDescent="0.25">
      <c r="A59" s="85" t="s">
        <v>2</v>
      </c>
      <c r="B59" s="86"/>
      <c r="C59" s="86"/>
      <c r="D59" s="54">
        <v>0.19</v>
      </c>
      <c r="E59" s="79">
        <f>E58*19%</f>
        <v>13490000</v>
      </c>
    </row>
    <row r="60" spans="1:6" x14ac:dyDescent="0.25">
      <c r="A60" s="94" t="s">
        <v>23</v>
      </c>
      <c r="B60" s="94"/>
      <c r="C60" s="94"/>
      <c r="D60" s="94"/>
      <c r="E60" s="79">
        <f>SUM(E58:E59)</f>
        <v>84490000</v>
      </c>
    </row>
    <row r="61" spans="1:6" x14ac:dyDescent="0.25">
      <c r="D61" s="18"/>
      <c r="E61" s="80"/>
    </row>
    <row r="62" spans="1:6" x14ac:dyDescent="0.25">
      <c r="A62" s="95" t="s">
        <v>24</v>
      </c>
      <c r="B62" s="96"/>
      <c r="C62" s="96"/>
      <c r="D62" s="97"/>
      <c r="E62" s="66">
        <f>E60+G40+G48</f>
        <v>84490000</v>
      </c>
    </row>
  </sheetData>
  <mergeCells count="14">
    <mergeCell ref="A1:G1"/>
    <mergeCell ref="A58:D58"/>
    <mergeCell ref="A60:D60"/>
    <mergeCell ref="A62:D62"/>
    <mergeCell ref="A59:C59"/>
    <mergeCell ref="A38:F38"/>
    <mergeCell ref="A40:F40"/>
    <mergeCell ref="A41:F41"/>
    <mergeCell ref="A39:E39"/>
    <mergeCell ref="A45:F45"/>
    <mergeCell ref="A46:F46"/>
    <mergeCell ref="A47:F47"/>
    <mergeCell ref="A48:F48"/>
    <mergeCell ref="A50:E50"/>
  </mergeCells>
  <phoneticPr fontId="4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AD9C9-5FCB-416F-A7B8-85FE2EA8EE19}">
  <dimension ref="A1:B4"/>
  <sheetViews>
    <sheetView zoomScale="117" workbookViewId="0">
      <selection activeCell="F11" sqref="F11"/>
    </sheetView>
  </sheetViews>
  <sheetFormatPr baseColWidth="10" defaultRowHeight="15" x14ac:dyDescent="0.25"/>
  <cols>
    <col min="1" max="1" width="30.140625" customWidth="1"/>
    <col min="2" max="2" width="17.85546875" bestFit="1" customWidth="1"/>
  </cols>
  <sheetData>
    <row r="1" spans="1:2" x14ac:dyDescent="0.25">
      <c r="A1" s="46" t="s">
        <v>112</v>
      </c>
      <c r="B1" s="46" t="s">
        <v>48</v>
      </c>
    </row>
    <row r="2" spans="1:2" x14ac:dyDescent="0.25">
      <c r="A2" s="12" t="s">
        <v>113</v>
      </c>
      <c r="B2" s="81">
        <f>'MNTO CA'!G56</f>
        <v>0</v>
      </c>
    </row>
    <row r="3" spans="1:2" x14ac:dyDescent="0.25">
      <c r="A3" s="12" t="s">
        <v>47</v>
      </c>
      <c r="B3" s="81">
        <f>'MNTO CCTV'!E62</f>
        <v>84490000</v>
      </c>
    </row>
    <row r="4" spans="1:2" x14ac:dyDescent="0.25">
      <c r="A4" s="55" t="s">
        <v>3</v>
      </c>
      <c r="B4" s="82">
        <f>B2+B3</f>
        <v>84490000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MNTO CA</vt:lpstr>
      <vt:lpstr>MNTO CCTV</vt:lpstr>
      <vt:lpstr>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Lina Marcela Restrepo Toledo</cp:lastModifiedBy>
  <dcterms:created xsi:type="dcterms:W3CDTF">2023-07-10T17:24:29Z</dcterms:created>
  <dcterms:modified xsi:type="dcterms:W3CDTF">2024-05-03T20:23:01Z</dcterms:modified>
</cp:coreProperties>
</file>