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Desarrollo E_4600098679\20231008591 _AltaVista_Nuevo\"/>
    </mc:Choice>
  </mc:AlternateContent>
  <xr:revisionPtr revIDLastSave="0" documentId="13_ncr:1_{AF960559-2CEB-4916-9517-5A421AE4075E}" xr6:coauthVersionLast="47" xr6:coauthVersionMax="47" xr10:uidLastSave="{00000000-0000-0000-0000-000000000000}"/>
  <bookViews>
    <workbookView xWindow="-120" yWindow="-120" windowWidth="20730" windowHeight="11040" firstSheet="1" activeTab="2" xr2:uid="{00000000-000D-0000-FFFF-FFFF00000000}"/>
  </bookViews>
  <sheets>
    <sheet name="Hoja1 (2)" sheetId="4" state="hidden" r:id="rId1"/>
    <sheet name="REFERENCIAMIENTO" sheetId="7" r:id="rId2"/>
    <sheet name="COMPARATIVO" sheetId="12" r:id="rId3"/>
  </sheets>
  <definedNames>
    <definedName name="_xlnm.Print_Area" localSheetId="0">'Hoja1 (2)'!$A$1:$G$83</definedName>
    <definedName name="_xlnm.Print_Area" localSheetId="1">REFERENCIAMIENTO!$A$1:$H$56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6" i="12" l="1"/>
  <c r="H15" i="7"/>
  <c r="H22" i="7"/>
  <c r="H36" i="7"/>
  <c r="H30" i="7"/>
  <c r="E70" i="12"/>
  <c r="J70" i="12" s="1"/>
  <c r="M69" i="12"/>
  <c r="E69" i="12"/>
  <c r="J69" i="12" s="1"/>
  <c r="E68" i="12"/>
  <c r="M68" i="12" s="1"/>
  <c r="P62" i="12"/>
  <c r="M62" i="12"/>
  <c r="J62" i="12"/>
  <c r="G62" i="12"/>
  <c r="P61" i="12"/>
  <c r="M61" i="12"/>
  <c r="J61" i="12"/>
  <c r="G61" i="12"/>
  <c r="P60" i="12"/>
  <c r="M60" i="12"/>
  <c r="J60" i="12"/>
  <c r="G60" i="12"/>
  <c r="P59" i="12"/>
  <c r="M59" i="12"/>
  <c r="J59" i="12"/>
  <c r="G59" i="12"/>
  <c r="P58" i="12"/>
  <c r="M58" i="12"/>
  <c r="J58" i="12"/>
  <c r="G58" i="12"/>
  <c r="P57" i="12"/>
  <c r="M57" i="12"/>
  <c r="J57" i="12"/>
  <c r="G57" i="12"/>
  <c r="P56" i="12"/>
  <c r="M56" i="12"/>
  <c r="J56" i="12"/>
  <c r="G56" i="12"/>
  <c r="P55" i="12"/>
  <c r="M55" i="12"/>
  <c r="J55" i="12"/>
  <c r="G55" i="12"/>
  <c r="P54" i="12"/>
  <c r="M54" i="12"/>
  <c r="J54" i="12"/>
  <c r="G54" i="12"/>
  <c r="P53" i="12"/>
  <c r="M53" i="12"/>
  <c r="J53" i="12"/>
  <c r="G53" i="12"/>
  <c r="P52" i="12"/>
  <c r="M52" i="12"/>
  <c r="J52" i="12"/>
  <c r="G52" i="12"/>
  <c r="P51" i="12"/>
  <c r="M51" i="12"/>
  <c r="J51" i="12"/>
  <c r="G51" i="12"/>
  <c r="P50" i="12"/>
  <c r="M50" i="12"/>
  <c r="J50" i="12"/>
  <c r="G50" i="12"/>
  <c r="P49" i="12"/>
  <c r="M49" i="12"/>
  <c r="J49" i="12"/>
  <c r="G49" i="12"/>
  <c r="P48" i="12"/>
  <c r="M48" i="12"/>
  <c r="J48" i="12"/>
  <c r="G48" i="12"/>
  <c r="P47" i="12"/>
  <c r="M47" i="12"/>
  <c r="J47" i="12"/>
  <c r="G47" i="12"/>
  <c r="P46" i="12"/>
  <c r="M46" i="12"/>
  <c r="J46" i="12"/>
  <c r="G46" i="12"/>
  <c r="P45" i="12"/>
  <c r="P44" i="12"/>
  <c r="M44" i="12"/>
  <c r="J44" i="12"/>
  <c r="G44" i="12"/>
  <c r="P43" i="12"/>
  <c r="M43" i="12"/>
  <c r="J43" i="12"/>
  <c r="G43" i="12"/>
  <c r="P42" i="12"/>
  <c r="M42" i="12"/>
  <c r="J42" i="12"/>
  <c r="G42" i="12"/>
  <c r="P41" i="12"/>
  <c r="M41" i="12"/>
  <c r="J41" i="12"/>
  <c r="G41" i="12"/>
  <c r="P40" i="12"/>
  <c r="M40" i="12"/>
  <c r="J40" i="12"/>
  <c r="G40" i="12"/>
  <c r="P39" i="12"/>
  <c r="M39" i="12"/>
  <c r="J39" i="12"/>
  <c r="G39" i="12"/>
  <c r="P38" i="12"/>
  <c r="M38" i="12"/>
  <c r="J38" i="12"/>
  <c r="G38" i="12"/>
  <c r="P37" i="12"/>
  <c r="M37" i="12"/>
  <c r="J37" i="12"/>
  <c r="G37" i="12"/>
  <c r="P36" i="12"/>
  <c r="M36" i="12"/>
  <c r="J36" i="12"/>
  <c r="G36" i="12"/>
  <c r="P35" i="12"/>
  <c r="M35" i="12"/>
  <c r="J35" i="12"/>
  <c r="G35" i="12"/>
  <c r="P34" i="12"/>
  <c r="M34" i="12"/>
  <c r="J34" i="12"/>
  <c r="G34" i="12"/>
  <c r="P33" i="12"/>
  <c r="M33" i="12"/>
  <c r="J33" i="12"/>
  <c r="G33" i="12"/>
  <c r="P32" i="12"/>
  <c r="M32" i="12"/>
  <c r="J32" i="12"/>
  <c r="G32" i="12"/>
  <c r="P31" i="12"/>
  <c r="M31" i="12"/>
  <c r="J31" i="12"/>
  <c r="G31" i="12"/>
  <c r="P30" i="12"/>
  <c r="M30" i="12"/>
  <c r="J30" i="12"/>
  <c r="G30" i="12"/>
  <c r="P29" i="12"/>
  <c r="M29" i="12"/>
  <c r="J29" i="12"/>
  <c r="G29" i="12"/>
  <c r="P28" i="12"/>
  <c r="M28" i="12"/>
  <c r="J28" i="12"/>
  <c r="G28" i="12"/>
  <c r="P27" i="12"/>
  <c r="M27" i="12"/>
  <c r="J27" i="12"/>
  <c r="G27" i="12"/>
  <c r="P26" i="12"/>
  <c r="M26" i="12"/>
  <c r="J26" i="12"/>
  <c r="G26" i="12"/>
  <c r="P25" i="12"/>
  <c r="M25" i="12"/>
  <c r="J25" i="12"/>
  <c r="G25" i="12"/>
  <c r="P24" i="12"/>
  <c r="P23" i="12"/>
  <c r="M23" i="12"/>
  <c r="J23" i="12"/>
  <c r="G23" i="12"/>
  <c r="P22" i="12"/>
  <c r="M22" i="12"/>
  <c r="J22" i="12"/>
  <c r="G22" i="12"/>
  <c r="P21" i="12"/>
  <c r="M21" i="12"/>
  <c r="J21" i="12"/>
  <c r="G21" i="12"/>
  <c r="P20" i="12"/>
  <c r="P19" i="12"/>
  <c r="M19" i="12"/>
  <c r="E19" i="12"/>
  <c r="J19" i="12" s="1"/>
  <c r="P18" i="12"/>
  <c r="M18" i="12"/>
  <c r="J18" i="12"/>
  <c r="G18" i="12"/>
  <c r="P17" i="12"/>
  <c r="E17" i="12"/>
  <c r="M17" i="12" s="1"/>
  <c r="P16" i="12"/>
  <c r="M16" i="12"/>
  <c r="J16" i="12"/>
  <c r="G16" i="12"/>
  <c r="E15" i="12"/>
  <c r="P15" i="12" s="1"/>
  <c r="P14" i="12"/>
  <c r="M14" i="12"/>
  <c r="J14" i="12"/>
  <c r="G14" i="12"/>
  <c r="E13" i="12"/>
  <c r="P13" i="12" s="1"/>
  <c r="P12" i="12"/>
  <c r="M12" i="12"/>
  <c r="J12" i="12"/>
  <c r="G12" i="12"/>
  <c r="E11" i="12"/>
  <c r="P11" i="12" s="1"/>
  <c r="P10" i="12"/>
  <c r="M10" i="12"/>
  <c r="J10" i="12"/>
  <c r="G10" i="12"/>
  <c r="P9" i="12"/>
  <c r="M9" i="12"/>
  <c r="J9" i="12"/>
  <c r="G9" i="12"/>
  <c r="P8" i="12"/>
  <c r="M8" i="12"/>
  <c r="J8" i="12"/>
  <c r="G8" i="12"/>
  <c r="P7" i="12"/>
  <c r="M7" i="12"/>
  <c r="J7" i="12"/>
  <c r="G7" i="12"/>
  <c r="P63" i="12" l="1"/>
  <c r="G63" i="12"/>
  <c r="J63" i="12"/>
  <c r="G70" i="12"/>
  <c r="G13" i="12"/>
  <c r="J68" i="12"/>
  <c r="J71" i="12" s="1"/>
  <c r="J13" i="12"/>
  <c r="M70" i="12"/>
  <c r="M71" i="12" s="1"/>
  <c r="M13" i="12"/>
  <c r="M15" i="12"/>
  <c r="J17" i="12"/>
  <c r="G19" i="12"/>
  <c r="G69" i="12"/>
  <c r="G11" i="12"/>
  <c r="G68" i="12"/>
  <c r="G71" i="12" s="1"/>
  <c r="J11" i="12"/>
  <c r="M11" i="12"/>
  <c r="M63" i="12" s="1"/>
  <c r="G15" i="12"/>
  <c r="J15" i="12"/>
  <c r="G17" i="12"/>
  <c r="M72" i="12" l="1"/>
  <c r="M73" i="12"/>
  <c r="M65" i="12"/>
  <c r="M76" i="12" s="1"/>
  <c r="M64" i="12"/>
  <c r="J64" i="12"/>
  <c r="J65" i="12" s="1"/>
  <c r="G73" i="12"/>
  <c r="G74" i="12" s="1"/>
  <c r="G76" i="12" s="1"/>
  <c r="G72" i="12"/>
  <c r="J73" i="12"/>
  <c r="J72" i="12"/>
  <c r="G65" i="12"/>
  <c r="G64" i="12"/>
  <c r="P64" i="12"/>
  <c r="P65" i="12"/>
  <c r="P76" i="12" s="1"/>
  <c r="J74" i="12" l="1"/>
  <c r="M74" i="12"/>
  <c r="M77" i="12" s="1"/>
  <c r="A5" i="7" l="1"/>
</calcChain>
</file>

<file path=xl/sharedStrings.xml><?xml version="1.0" encoding="utf-8"?>
<sst xmlns="http://schemas.openxmlformats.org/spreadsheetml/2006/main" count="382" uniqueCount="159">
  <si>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</si>
  <si>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</si>
  <si>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</si>
  <si>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</si>
  <si>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</si>
  <si>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</si>
  <si>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</si>
  <si>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</si>
  <si>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</si>
  <si>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</si>
  <si>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</si>
  <si>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</si>
  <si>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</si>
  <si>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</si>
  <si>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</si>
  <si>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</si>
  <si>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</si>
  <si>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</si>
  <si>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</si>
  <si>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</si>
  <si>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</si>
  <si>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</si>
  <si>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</si>
  <si>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</si>
  <si>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</si>
  <si>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</si>
  <si>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</si>
  <si>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</si>
  <si>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</si>
  <si>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</si>
  <si>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</si>
  <si>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</si>
  <si>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</si>
  <si>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</si>
  <si>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</si>
  <si>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</si>
  <si>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</si>
  <si>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</si>
  <si>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</si>
  <si>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</si>
  <si>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</si>
  <si>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</si>
  <si>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</si>
  <si>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</si>
  <si>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</si>
  <si>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</si>
  <si>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</si>
  <si>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</si>
  <si>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</si>
  <si>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</si>
  <si>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</si>
  <si>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</si>
  <si>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</si>
  <si>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</si>
  <si>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</si>
  <si>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</si>
  <si>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</si>
  <si>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</si>
  <si>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</si>
  <si>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</si>
  <si>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>VALOR TOTAL</t>
  </si>
  <si>
    <t>Pág. Web</t>
  </si>
  <si>
    <t xml:space="preserve">Solicitud Privada de Varias Ofertas </t>
  </si>
  <si>
    <t>DESCRIPCIÓN</t>
  </si>
  <si>
    <t>IVA</t>
  </si>
  <si>
    <t>Compraventa, servicio de instalación y puesta en funcionamiento de equipos y elementos tecnológicos, accesorios y herramientas que sean requeridos para la implementación y fortalecimiento del Centro del Valle del Software sede AltaVista.</t>
  </si>
  <si>
    <t xml:space="preserve">SOLUCIONES DE TECNOLOGIA E INGENIERIA SAS </t>
  </si>
  <si>
    <t>DIVIX SAS</t>
  </si>
  <si>
    <t>TIC LINE</t>
  </si>
  <si>
    <t>Proveedor 4</t>
  </si>
  <si>
    <t>INGEOMETRIA</t>
  </si>
  <si>
    <t xml:space="preserve">Se anexa:
- Cotizaciones: Para su respaldo en temas de solicitud de marcas y referencia se anexa los siguiente documentos:
DOCUMENTOS RESPALDO:
0. Lineamiento de innovación digital
1. Decreto 1204 de 2020
2. Circular N° 202160000105 de 2021
3. Circular N° 202350013976 de 2023
4. Correo aprobación de cambio de marca Switch
- Requerimiento _ 20231008591
- Propuesta Dotación CVS Altavista ESU 2023-12-04 
</t>
  </si>
  <si>
    <t>COMPARATIVO DE PROVEEDORES</t>
  </si>
  <si>
    <t>ÍTEM</t>
  </si>
  <si>
    <t>UNIDAD</t>
  </si>
  <si>
    <t>CANTIDAD PROPUESTA</t>
  </si>
  <si>
    <t>SDT INGENIERIA SAS</t>
  </si>
  <si>
    <t>DIVIX</t>
  </si>
  <si>
    <t>INGEOMETRIA SAS</t>
  </si>
  <si>
    <t>V. UNITARIO</t>
  </si>
  <si>
    <t>V. PARCIAL</t>
  </si>
  <si>
    <t>TIEMPO ENTREGA
(en días calendario)</t>
  </si>
  <si>
    <t>COMPONENTE 1</t>
  </si>
  <si>
    <r>
      <t xml:space="preserve">Access </t>
    </r>
    <r>
      <rPr>
        <i/>
        <sz val="10"/>
        <color theme="1"/>
        <rFont val="Calibri"/>
        <family val="2"/>
        <scheme val="minor"/>
      </rPr>
      <t>Point InDoor</t>
    </r>
  </si>
  <si>
    <t>UND</t>
  </si>
  <si>
    <t>30 DIAS</t>
  </si>
  <si>
    <t>Cámara CCTV - Tipo Bala (Exteriores)</t>
  </si>
  <si>
    <t>5 DIAS</t>
  </si>
  <si>
    <t>Cámara CCTV - Tipo Domo</t>
  </si>
  <si>
    <t>15 DIAS</t>
  </si>
  <si>
    <t>Enrutador Gigabit Ethernet</t>
  </si>
  <si>
    <t>Instalación Enrutador</t>
  </si>
  <si>
    <t>N/A</t>
  </si>
  <si>
    <t>1 DIA</t>
  </si>
  <si>
    <t>NVR 16 Canales</t>
  </si>
  <si>
    <t>Instalación NVR</t>
  </si>
  <si>
    <r>
      <rPr>
        <i/>
        <sz val="10"/>
        <color theme="1"/>
        <rFont val="Calibri"/>
        <family val="2"/>
        <scheme val="minor"/>
      </rPr>
      <t>Switch</t>
    </r>
    <r>
      <rPr>
        <sz val="10"/>
        <color theme="1"/>
        <rFont val="Calibri"/>
        <family val="2"/>
        <scheme val="minor"/>
      </rPr>
      <t xml:space="preserve"> 24 ptos 10/100/1000</t>
    </r>
  </si>
  <si>
    <t>45 DIAS</t>
  </si>
  <si>
    <r>
      <t>Instalación</t>
    </r>
    <r>
      <rPr>
        <i/>
        <sz val="10"/>
        <color rgb="FF000000"/>
        <rFont val="Calibri"/>
        <family val="2"/>
        <scheme val="minor"/>
      </rPr>
      <t xml:space="preserve"> Switche</t>
    </r>
  </si>
  <si>
    <t>UPS Rackeable</t>
  </si>
  <si>
    <t>Instalación UPS Rackeable</t>
  </si>
  <si>
    <t>Monitor 27"</t>
  </si>
  <si>
    <t>Instalación Monitor 27"</t>
  </si>
  <si>
    <t>COMPONENTE 2</t>
  </si>
  <si>
    <r>
      <t xml:space="preserve">Computador Portatil Gama Media (Incl. </t>
    </r>
    <r>
      <rPr>
        <i/>
        <sz val="10"/>
        <color theme="1"/>
        <rFont val="Calibri"/>
        <family val="2"/>
        <scheme val="minor"/>
      </rPr>
      <t>Mouse</t>
    </r>
    <r>
      <rPr>
        <sz val="10"/>
        <color theme="1"/>
        <rFont val="Calibri"/>
        <family val="2"/>
        <scheme val="minor"/>
      </rPr>
      <t>, Base, Guaya y Teclado)</t>
    </r>
  </si>
  <si>
    <t>Impresora Multifuncional</t>
  </si>
  <si>
    <t>Sistema de Sonido</t>
  </si>
  <si>
    <t>COMPONENTE 3</t>
  </si>
  <si>
    <t>Computador Portátil Gama Media</t>
  </si>
  <si>
    <t>Gafas para Realidad Aumentada</t>
  </si>
  <si>
    <t>60 DIAS</t>
  </si>
  <si>
    <t>Fotografía - Telón Verde o Azul</t>
  </si>
  <si>
    <t xml:space="preserve">Fotografía - Cámara Digital </t>
  </si>
  <si>
    <t xml:space="preserve">Fotografía - Lente Canon de 50 mm </t>
  </si>
  <si>
    <t>Fotografía - Aro de Luz</t>
  </si>
  <si>
    <t xml:space="preserve">Kit de Micrófonos </t>
  </si>
  <si>
    <t>Fotografía - Trípode</t>
  </si>
  <si>
    <t>Fotografia - Kit de Soporte infinito para Estudio</t>
  </si>
  <si>
    <t xml:space="preserve">Fotografia - Flex Reflector </t>
  </si>
  <si>
    <t>Fotografía - Batería de Repuesto para Cámara Digital</t>
  </si>
  <si>
    <t>Fotografia - Luz Estudio SK300</t>
  </si>
  <si>
    <t>75 DIAS</t>
  </si>
  <si>
    <t xml:space="preserve">Fotografía - Caja Cubo de Luz para Fotografía de Producto </t>
  </si>
  <si>
    <t xml:space="preserve">Fotografía - Interruptor Remoto Infrarrojo para Cámara Digital </t>
  </si>
  <si>
    <t xml:space="preserve">Fotografía - kit de Limpieza para Cámara y Lentes </t>
  </si>
  <si>
    <t>Kit Aplicaciones (Tecnolgías de Inclusión) (APLICATIVO GRATUITO)</t>
  </si>
  <si>
    <t>Teclado Braille</t>
  </si>
  <si>
    <t>Hand Talk - Traductor a Lenguaje de Señas (APLICATIVO GRATUITO)</t>
  </si>
  <si>
    <t>Teclado Informático Grande con Contraste Baja Visión</t>
  </si>
  <si>
    <t>Ratón Informático Grande Bigtrack Trackball</t>
  </si>
  <si>
    <t>COMPONENTE 4</t>
  </si>
  <si>
    <t>Tableta Digitalizadora</t>
  </si>
  <si>
    <t>Drone con Cámara 4K UHD</t>
  </si>
  <si>
    <t>Impresora 3D</t>
  </si>
  <si>
    <t>90 DIAS</t>
  </si>
  <si>
    <r>
      <rPr>
        <i/>
        <sz val="10"/>
        <color theme="1"/>
        <rFont val="Calibri"/>
        <family val="2"/>
        <scheme val="minor"/>
      </rPr>
      <t>Start</t>
    </r>
    <r>
      <rPr>
        <sz val="10"/>
        <color theme="1"/>
        <rFont val="Calibri"/>
        <family val="2"/>
        <scheme val="minor"/>
      </rPr>
      <t xml:space="preserve"> Kit Arduino</t>
    </r>
  </si>
  <si>
    <t xml:space="preserve">Kit Laboratorio Electrónica </t>
  </si>
  <si>
    <t>Kit Robótica Expansión</t>
  </si>
  <si>
    <t>Kit Robótica Inventor</t>
  </si>
  <si>
    <t xml:space="preserve">Kit de Componentes Electrónicos </t>
  </si>
  <si>
    <t xml:space="preserve">Kit de Sensores </t>
  </si>
  <si>
    <r>
      <rPr>
        <i/>
        <sz val="10"/>
        <color theme="1"/>
        <rFont val="Calibri"/>
        <family val="2"/>
        <scheme val="minor"/>
      </rPr>
      <t xml:space="preserve">Plotter </t>
    </r>
    <r>
      <rPr>
        <sz val="10"/>
        <color theme="1"/>
        <rFont val="Calibri"/>
        <family val="2"/>
        <scheme val="minor"/>
      </rPr>
      <t xml:space="preserve">de Impresión Digital </t>
    </r>
  </si>
  <si>
    <t>Máquina Enrutadora CNC</t>
  </si>
  <si>
    <t>Cortadora Láser con Sistema de Extracción</t>
  </si>
  <si>
    <t>Kit Solar para Laboratorio</t>
  </si>
  <si>
    <t>Impresora 3D Resina</t>
  </si>
  <si>
    <t>Kit Brazo Robótico</t>
  </si>
  <si>
    <t>Kit Auto Robótico</t>
  </si>
  <si>
    <t>Máquina Bordadora</t>
  </si>
  <si>
    <t>SUBTOTAL</t>
  </si>
  <si>
    <t>V. TOTAL</t>
  </si>
  <si>
    <t>CANT</t>
  </si>
  <si>
    <t>TIEMPO DE INSTALACIÓN
(en días calendario)</t>
  </si>
  <si>
    <r>
      <t xml:space="preserve">Instalación </t>
    </r>
    <r>
      <rPr>
        <i/>
        <sz val="10"/>
        <color rgb="FF000000"/>
        <rFont val="Calibri"/>
        <family val="2"/>
        <scheme val="minor"/>
      </rPr>
      <t>Access Point</t>
    </r>
  </si>
  <si>
    <t>Instalación Cámara CCTV tipo DOMO</t>
  </si>
  <si>
    <t>Instalación Cámara CCTV tipo BALA</t>
  </si>
  <si>
    <t>ADMINISTRACIÓN (A)</t>
  </si>
  <si>
    <t>UTILIDAD (U)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</si>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</sst>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&quot;$&quot;\ #,##0_);[Red]\(&quot;$&quot;\ #,##0\)"/>
    <numFmt numFmtId="165" formatCode="_(* #,##0.00_);_(* \(#,##0.00\);_(* &quot;-&quot;??_);_(@_)"/>
    <numFmt numFmtId="166" formatCode="_(* #,##0_);_(* \(#,##0\);_(* &quot;-&quot;??_);_(@_)"/>
    <numFmt numFmtId="167" formatCode="_-[$$-240A]\ * #,##0_-;\-[$$-240A]\ * #,##0_-;_-[$$-240A]\ * &quot;-&quot;??_-;_-@_-"/>
    <numFmt numFmtId="168" formatCode="_-&quot;$&quot;\ * #,##0_-;\-&quot;$&quot;\ * #,##0_-;_-&quot;$&quot;\ * &quot;-&quot;??_-;_-@_-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2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9" fillId="0" borderId="0" applyFont="0" applyFill="0" applyBorder="0" applyAlignment="0" applyProtection="0"/>
    <xf numFmtId="0" fontId="25" fillId="0" borderId="0"/>
    <xf numFmtId="0" fontId="25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8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6" xfId="0" applyBorder="1"/>
    <xf numFmtId="14" fontId="22" fillId="0" borderId="23" xfId="0" applyNumberFormat="1" applyFont="1" applyBorder="1" applyProtection="1">
      <protection locked="0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24" xfId="0" applyFont="1" applyFill="1" applyBorder="1" applyAlignment="1">
      <alignment horizontal="center" vertical="center" wrapText="1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166" fontId="0" fillId="0" borderId="0" xfId="1" applyNumberFormat="1" applyFont="1" applyProtection="1"/>
    <xf numFmtId="167" fontId="11" fillId="5" borderId="1" xfId="0" applyNumberFormat="1" applyFont="1" applyFill="1" applyBorder="1" applyAlignment="1">
      <alignment vertical="center" wrapText="1"/>
    </xf>
    <xf numFmtId="0" fontId="11" fillId="5" borderId="8" xfId="0" applyFont="1" applyFill="1" applyBorder="1" applyAlignment="1">
      <alignment horizontal="center" wrapText="1"/>
    </xf>
    <xf numFmtId="0" fontId="11" fillId="5" borderId="30" xfId="0" applyFont="1" applyFill="1" applyBorder="1" applyAlignment="1">
      <alignment horizontal="center" wrapText="1"/>
    </xf>
    <xf numFmtId="0" fontId="27" fillId="5" borderId="29" xfId="0" applyFont="1" applyFill="1" applyBorder="1" applyAlignment="1">
      <alignment horizontal="center" vertical="center" wrapText="1"/>
    </xf>
    <xf numFmtId="0" fontId="27" fillId="5" borderId="44" xfId="0" applyFont="1" applyFill="1" applyBorder="1" applyAlignment="1">
      <alignment horizontal="center" vertical="center" wrapText="1"/>
    </xf>
    <xf numFmtId="0" fontId="27" fillId="5" borderId="45" xfId="0" applyFont="1" applyFill="1" applyBorder="1" applyAlignment="1">
      <alignment horizontal="center" vertical="center" wrapText="1"/>
    </xf>
    <xf numFmtId="0" fontId="27" fillId="5" borderId="46" xfId="0" applyFont="1" applyFill="1" applyBorder="1" applyAlignment="1">
      <alignment horizontal="center" vertical="center" wrapText="1"/>
    </xf>
    <xf numFmtId="0" fontId="27" fillId="5" borderId="47" xfId="0" applyFont="1" applyFill="1" applyBorder="1" applyAlignment="1">
      <alignment horizontal="center" vertical="center" wrapText="1"/>
    </xf>
    <xf numFmtId="0" fontId="27" fillId="5" borderId="48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1" xfId="0" applyFont="1" applyFill="1" applyBorder="1" applyAlignment="1">
      <alignment horizontal="center" vertical="center" wrapText="1"/>
    </xf>
    <xf numFmtId="0" fontId="27" fillId="6" borderId="49" xfId="0" applyFont="1" applyFill="1" applyBorder="1" applyAlignment="1">
      <alignment horizontal="center" vertical="center" wrapText="1"/>
    </xf>
    <xf numFmtId="0" fontId="13" fillId="6" borderId="50" xfId="0" applyFont="1" applyFill="1" applyBorder="1" applyAlignment="1">
      <alignment horizontal="center"/>
    </xf>
    <xf numFmtId="0" fontId="13" fillId="6" borderId="50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/>
    <xf numFmtId="0" fontId="13" fillId="5" borderId="31" xfId="0" applyFont="1" applyFill="1" applyBorder="1" applyAlignment="1">
      <alignment horizontal="center" vertical="top" wrapText="1"/>
    </xf>
    <xf numFmtId="167" fontId="13" fillId="5" borderId="49" xfId="5" applyNumberFormat="1" applyFont="1" applyFill="1" applyBorder="1" applyAlignment="1">
      <alignment wrapText="1"/>
    </xf>
    <xf numFmtId="168" fontId="13" fillId="5" borderId="1" xfId="5" applyNumberFormat="1" applyFont="1" applyFill="1" applyBorder="1" applyAlignment="1">
      <alignment wrapText="1"/>
    </xf>
    <xf numFmtId="0" fontId="13" fillId="5" borderId="50" xfId="0" applyFont="1" applyFill="1" applyBorder="1" applyAlignment="1">
      <alignment horizontal="center"/>
    </xf>
    <xf numFmtId="167" fontId="13" fillId="5" borderId="49" xfId="5" applyNumberFormat="1" applyFont="1" applyFill="1" applyBorder="1" applyAlignment="1">
      <alignment vertical="center" wrapText="1"/>
    </xf>
    <xf numFmtId="168" fontId="13" fillId="5" borderId="1" xfId="5" applyNumberFormat="1" applyFont="1" applyFill="1" applyBorder="1" applyAlignment="1">
      <alignment vertical="center" wrapText="1"/>
    </xf>
    <xf numFmtId="0" fontId="13" fillId="5" borderId="50" xfId="0" applyFont="1" applyFill="1" applyBorder="1" applyAlignment="1">
      <alignment horizontal="center" vertical="center"/>
    </xf>
    <xf numFmtId="167" fontId="13" fillId="5" borderId="49" xfId="6" applyNumberFormat="1" applyFont="1" applyFill="1" applyBorder="1" applyAlignment="1">
      <alignment wrapText="1"/>
    </xf>
    <xf numFmtId="168" fontId="13" fillId="5" borderId="1" xfId="6" applyNumberFormat="1" applyFont="1" applyFill="1" applyBorder="1" applyAlignment="1">
      <alignment wrapText="1"/>
    </xf>
    <xf numFmtId="0" fontId="13" fillId="5" borderId="1" xfId="0" applyFont="1" applyFill="1" applyBorder="1" applyAlignment="1">
      <alignment vertical="center"/>
    </xf>
    <xf numFmtId="0" fontId="13" fillId="5" borderId="31" xfId="0" applyFont="1" applyFill="1" applyBorder="1" applyAlignment="1">
      <alignment horizontal="center" vertical="center" wrapText="1"/>
    </xf>
    <xf numFmtId="0" fontId="28" fillId="5" borderId="1" xfId="4" applyFont="1" applyFill="1" applyBorder="1" applyAlignment="1">
      <alignment vertical="center" wrapText="1"/>
    </xf>
    <xf numFmtId="0" fontId="28" fillId="5" borderId="1" xfId="4" applyFont="1" applyFill="1" applyBorder="1" applyAlignment="1">
      <alignment horizontal="center" vertical="center" wrapText="1"/>
    </xf>
    <xf numFmtId="0" fontId="28" fillId="5" borderId="2" xfId="4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167" fontId="13" fillId="6" borderId="49" xfId="5" applyNumberFormat="1" applyFont="1" applyFill="1" applyBorder="1" applyAlignment="1">
      <alignment wrapText="1"/>
    </xf>
    <xf numFmtId="168" fontId="13" fillId="6" borderId="1" xfId="5" applyNumberFormat="1" applyFont="1" applyFill="1" applyBorder="1" applyAlignment="1">
      <alignment wrapText="1"/>
    </xf>
    <xf numFmtId="167" fontId="13" fillId="6" borderId="49" xfId="5" applyNumberFormat="1" applyFont="1" applyFill="1" applyBorder="1" applyAlignment="1">
      <alignment vertical="center" wrapText="1"/>
    </xf>
    <xf numFmtId="168" fontId="13" fillId="6" borderId="1" xfId="5" applyNumberFormat="1" applyFont="1" applyFill="1" applyBorder="1" applyAlignment="1">
      <alignment vertical="center" wrapText="1"/>
    </xf>
    <xf numFmtId="167" fontId="13" fillId="6" borderId="49" xfId="6" applyNumberFormat="1" applyFont="1" applyFill="1" applyBorder="1" applyAlignment="1">
      <alignment wrapText="1"/>
    </xf>
    <xf numFmtId="168" fontId="13" fillId="6" borderId="1" xfId="6" applyNumberFormat="1" applyFont="1" applyFill="1" applyBorder="1" applyAlignment="1">
      <alignment wrapText="1"/>
    </xf>
    <xf numFmtId="0" fontId="13" fillId="5" borderId="1" xfId="0" applyFont="1" applyFill="1" applyBorder="1" applyAlignment="1">
      <alignment wrapText="1"/>
    </xf>
    <xf numFmtId="0" fontId="28" fillId="5" borderId="2" xfId="0" applyFont="1" applyFill="1" applyBorder="1" applyAlignment="1">
      <alignment horizontal="center" vertical="center" wrapText="1"/>
    </xf>
    <xf numFmtId="167" fontId="13" fillId="5" borderId="49" xfId="6" applyNumberFormat="1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167" fontId="13" fillId="7" borderId="49" xfId="5" applyNumberFormat="1" applyFont="1" applyFill="1" applyBorder="1" applyAlignment="1">
      <alignment wrapText="1"/>
    </xf>
    <xf numFmtId="168" fontId="13" fillId="7" borderId="1" xfId="5" applyNumberFormat="1" applyFont="1" applyFill="1" applyBorder="1" applyAlignment="1">
      <alignment wrapText="1"/>
    </xf>
    <xf numFmtId="167" fontId="13" fillId="7" borderId="49" xfId="5" applyNumberFormat="1" applyFont="1" applyFill="1" applyBorder="1" applyAlignment="1">
      <alignment vertical="center" wrapText="1"/>
    </xf>
    <xf numFmtId="168" fontId="13" fillId="7" borderId="1" xfId="5" applyNumberFormat="1" applyFont="1" applyFill="1" applyBorder="1" applyAlignment="1">
      <alignment vertical="center" wrapText="1"/>
    </xf>
    <xf numFmtId="167" fontId="13" fillId="7" borderId="49" xfId="6" applyNumberFormat="1" applyFont="1" applyFill="1" applyBorder="1" applyAlignment="1">
      <alignment wrapText="1"/>
    </xf>
    <xf numFmtId="168" fontId="13" fillId="7" borderId="1" xfId="6" applyNumberFormat="1" applyFont="1" applyFill="1" applyBorder="1" applyAlignment="1">
      <alignment wrapText="1"/>
    </xf>
    <xf numFmtId="0" fontId="28" fillId="5" borderId="4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left" vertical="center" wrapText="1"/>
    </xf>
    <xf numFmtId="0" fontId="28" fillId="5" borderId="28" xfId="0" applyFont="1" applyFill="1" applyBorder="1" applyAlignment="1">
      <alignment horizontal="center" vertical="center" wrapText="1"/>
    </xf>
    <xf numFmtId="167" fontId="13" fillId="7" borderId="51" xfId="5" applyNumberFormat="1" applyFont="1" applyFill="1" applyBorder="1" applyAlignment="1">
      <alignment horizontal="center" vertical="center" wrapText="1"/>
    </xf>
    <xf numFmtId="168" fontId="13" fillId="7" borderId="28" xfId="5" applyNumberFormat="1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/>
    </xf>
    <xf numFmtId="167" fontId="13" fillId="7" borderId="51" xfId="6" applyNumberFormat="1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left" vertical="top" wrapText="1"/>
    </xf>
    <xf numFmtId="168" fontId="0" fillId="0" borderId="0" xfId="0" applyNumberFormat="1"/>
    <xf numFmtId="167" fontId="13" fillId="5" borderId="53" xfId="5" applyNumberFormat="1" applyFont="1" applyFill="1" applyBorder="1" applyAlignment="1">
      <alignment vertical="center" wrapText="1"/>
    </xf>
    <xf numFmtId="168" fontId="13" fillId="5" borderId="54" xfId="5" applyNumberFormat="1" applyFont="1" applyFill="1" applyBorder="1" applyAlignment="1">
      <alignment wrapText="1"/>
    </xf>
    <xf numFmtId="0" fontId="13" fillId="5" borderId="55" xfId="0" applyFont="1" applyFill="1" applyBorder="1" applyAlignment="1">
      <alignment horizontal="center"/>
    </xf>
    <xf numFmtId="168" fontId="13" fillId="5" borderId="54" xfId="5" applyNumberFormat="1" applyFont="1" applyFill="1" applyBorder="1" applyAlignment="1">
      <alignment vertical="center" wrapText="1"/>
    </xf>
    <xf numFmtId="0" fontId="13" fillId="5" borderId="55" xfId="0" applyFont="1" applyFill="1" applyBorder="1" applyAlignment="1">
      <alignment horizontal="center" vertical="center"/>
    </xf>
    <xf numFmtId="167" fontId="13" fillId="5" borderId="53" xfId="6" applyNumberFormat="1" applyFont="1" applyFill="1" applyBorder="1" applyAlignment="1">
      <alignment vertical="center" wrapText="1"/>
    </xf>
    <xf numFmtId="168" fontId="13" fillId="5" borderId="54" xfId="6" applyNumberFormat="1" applyFont="1" applyFill="1" applyBorder="1" applyAlignment="1">
      <alignment wrapText="1"/>
    </xf>
    <xf numFmtId="0" fontId="11" fillId="5" borderId="1" xfId="4" applyFont="1" applyFill="1" applyBorder="1" applyAlignment="1">
      <alignment horizontal="right" wrapText="1"/>
    </xf>
    <xf numFmtId="0" fontId="11" fillId="5" borderId="29" xfId="4" applyFont="1" applyFill="1" applyBorder="1" applyAlignment="1">
      <alignment horizontal="right" wrapText="1"/>
    </xf>
    <xf numFmtId="167" fontId="11" fillId="5" borderId="29" xfId="4" applyNumberFormat="1" applyFont="1" applyFill="1" applyBorder="1" applyAlignment="1">
      <alignment wrapText="1"/>
    </xf>
    <xf numFmtId="0" fontId="13" fillId="5" borderId="0" xfId="0" applyFont="1" applyFill="1" applyAlignment="1">
      <alignment horizontal="center"/>
    </xf>
    <xf numFmtId="167" fontId="11" fillId="5" borderId="29" xfId="4" applyNumberFormat="1" applyFont="1" applyFill="1" applyBorder="1" applyAlignment="1">
      <alignment vertical="center" wrapText="1"/>
    </xf>
    <xf numFmtId="0" fontId="13" fillId="5" borderId="0" xfId="0" applyFont="1" applyFill="1" applyAlignment="1">
      <alignment horizontal="center" vertical="center"/>
    </xf>
    <xf numFmtId="9" fontId="11" fillId="5" borderId="1" xfId="4" applyNumberFormat="1" applyFont="1" applyFill="1" applyBorder="1" applyAlignment="1">
      <alignment wrapText="1"/>
    </xf>
    <xf numFmtId="167" fontId="11" fillId="5" borderId="1" xfId="4" applyNumberFormat="1" applyFont="1" applyFill="1" applyBorder="1" applyAlignment="1">
      <alignment wrapText="1"/>
    </xf>
    <xf numFmtId="9" fontId="11" fillId="5" borderId="1" xfId="4" applyNumberFormat="1" applyFont="1" applyFill="1" applyBorder="1" applyAlignment="1">
      <alignment vertical="center" wrapText="1"/>
    </xf>
    <xf numFmtId="167" fontId="11" fillId="5" borderId="1" xfId="4" applyNumberFormat="1" applyFont="1" applyFill="1" applyBorder="1" applyAlignment="1">
      <alignment vertical="center" wrapText="1"/>
    </xf>
    <xf numFmtId="0" fontId="13" fillId="5" borderId="0" xfId="0" applyFont="1" applyFill="1"/>
    <xf numFmtId="0" fontId="13" fillId="5" borderId="0" xfId="0" applyFont="1" applyFill="1" applyAlignment="1">
      <alignment vertical="center"/>
    </xf>
    <xf numFmtId="0" fontId="27" fillId="5" borderId="1" xfId="4" applyFont="1" applyFill="1" applyBorder="1" applyAlignment="1">
      <alignment horizontal="center" vertical="center" wrapText="1"/>
    </xf>
    <xf numFmtId="0" fontId="27" fillId="5" borderId="2" xfId="4" applyFont="1" applyFill="1" applyBorder="1" applyAlignment="1">
      <alignment horizontal="center" vertical="center" wrapText="1"/>
    </xf>
    <xf numFmtId="0" fontId="11" fillId="5" borderId="46" xfId="4" applyFont="1" applyFill="1" applyBorder="1" applyAlignment="1">
      <alignment horizontal="center" vertical="center" wrapText="1"/>
    </xf>
    <xf numFmtId="0" fontId="11" fillId="5" borderId="47" xfId="4" applyFont="1" applyFill="1" applyBorder="1" applyAlignment="1">
      <alignment horizontal="center" vertical="center" wrapText="1"/>
    </xf>
    <xf numFmtId="0" fontId="11" fillId="5" borderId="48" xfId="4" applyFont="1" applyFill="1" applyBorder="1" applyAlignment="1">
      <alignment horizontal="center" vertical="center" wrapText="1"/>
    </xf>
    <xf numFmtId="167" fontId="13" fillId="5" borderId="53" xfId="5" applyNumberFormat="1" applyFont="1" applyFill="1" applyBorder="1" applyAlignment="1">
      <alignment wrapText="1"/>
    </xf>
    <xf numFmtId="167" fontId="13" fillId="5" borderId="53" xfId="6" applyNumberFormat="1" applyFont="1" applyFill="1" applyBorder="1" applyAlignment="1">
      <alignment wrapText="1"/>
    </xf>
    <xf numFmtId="0" fontId="11" fillId="5" borderId="32" xfId="4" applyFont="1" applyFill="1" applyBorder="1" applyAlignment="1">
      <alignment horizontal="right" vertical="center" wrapText="1"/>
    </xf>
    <xf numFmtId="168" fontId="11" fillId="5" borderId="29" xfId="4" applyNumberFormat="1" applyFont="1" applyFill="1" applyBorder="1" applyAlignment="1">
      <alignment horizontal="right" wrapText="1"/>
    </xf>
    <xf numFmtId="168" fontId="11" fillId="5" borderId="29" xfId="4" applyNumberFormat="1" applyFont="1" applyFill="1" applyBorder="1" applyAlignment="1">
      <alignment horizontal="right" vertical="center" wrapText="1"/>
    </xf>
    <xf numFmtId="9" fontId="11" fillId="5" borderId="1" xfId="4" applyNumberFormat="1" applyFont="1" applyFill="1" applyBorder="1" applyAlignment="1">
      <alignment horizontal="right" vertical="center" wrapText="1"/>
    </xf>
    <xf numFmtId="168" fontId="11" fillId="5" borderId="1" xfId="5" applyNumberFormat="1" applyFont="1" applyFill="1" applyBorder="1" applyAlignment="1">
      <alignment horizontal="right" wrapText="1"/>
    </xf>
    <xf numFmtId="9" fontId="11" fillId="8" borderId="1" xfId="4" applyNumberFormat="1" applyFont="1" applyFill="1" applyBorder="1" applyAlignment="1">
      <alignment horizontal="right" vertical="center" wrapText="1"/>
    </xf>
    <xf numFmtId="168" fontId="11" fillId="5" borderId="1" xfId="6" applyNumberFormat="1" applyFont="1" applyFill="1" applyBorder="1" applyAlignment="1">
      <alignment horizontal="right" wrapText="1"/>
    </xf>
    <xf numFmtId="168" fontId="11" fillId="5" borderId="1" xfId="5" applyNumberFormat="1" applyFont="1" applyFill="1" applyBorder="1" applyAlignment="1">
      <alignment horizontal="right" vertical="center" wrapText="1"/>
    </xf>
    <xf numFmtId="168" fontId="11" fillId="5" borderId="1" xfId="4" applyNumberFormat="1" applyFont="1" applyFill="1" applyBorder="1" applyAlignment="1">
      <alignment horizontal="right" wrapText="1"/>
    </xf>
    <xf numFmtId="168" fontId="11" fillId="5" borderId="1" xfId="4" applyNumberFormat="1" applyFont="1" applyFill="1" applyBorder="1" applyAlignment="1">
      <alignment horizontal="right" vertical="center" wrapText="1"/>
    </xf>
    <xf numFmtId="0" fontId="11" fillId="5" borderId="0" xfId="4" applyFont="1" applyFill="1" applyAlignment="1">
      <alignment horizontal="right" vertical="center" wrapText="1"/>
    </xf>
    <xf numFmtId="167" fontId="13" fillId="5" borderId="0" xfId="0" applyNumberFormat="1" applyFont="1" applyFill="1" applyAlignment="1">
      <alignment horizontal="center"/>
    </xf>
    <xf numFmtId="168" fontId="11" fillId="5" borderId="0" xfId="4" applyNumberFormat="1" applyFont="1" applyFill="1" applyAlignment="1">
      <alignment horizontal="right" vertical="center" wrapText="1"/>
    </xf>
    <xf numFmtId="167" fontId="11" fillId="9" borderId="1" xfId="0" applyNumberFormat="1" applyFont="1" applyFill="1" applyBorder="1" applyAlignment="1">
      <alignment vertical="center" wrapText="1"/>
    </xf>
    <xf numFmtId="167" fontId="11" fillId="9" borderId="1" xfId="0" applyNumberFormat="1" applyFont="1" applyFill="1" applyBorder="1" applyAlignment="1">
      <alignment vertical="center"/>
    </xf>
    <xf numFmtId="167" fontId="11" fillId="8" borderId="1" xfId="0" applyNumberFormat="1" applyFont="1" applyFill="1" applyBorder="1" applyAlignment="1">
      <alignment vertical="center" wrapText="1"/>
    </xf>
    <xf numFmtId="0" fontId="11" fillId="5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>
      <alignment horizontal="center" vertical="center"/>
    </xf>
    <xf numFmtId="0" fontId="20" fillId="5" borderId="18" xfId="0" applyFont="1" applyFill="1" applyBorder="1" applyAlignment="1" applyProtection="1">
      <alignment vertical="center" wrapText="1"/>
      <protection locked="0"/>
    </xf>
    <xf numFmtId="0" fontId="20" fillId="5" borderId="19" xfId="0" applyFont="1" applyFill="1" applyBorder="1" applyAlignment="1" applyProtection="1">
      <alignment vertical="center" wrapText="1"/>
      <protection locked="0"/>
    </xf>
    <xf numFmtId="0" fontId="20" fillId="5" borderId="27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0" fontId="11" fillId="5" borderId="1" xfId="4" applyFont="1" applyFill="1" applyBorder="1" applyAlignment="1">
      <alignment horizontal="right" wrapText="1"/>
    </xf>
    <xf numFmtId="0" fontId="11" fillId="5" borderId="3" xfId="4" applyFont="1" applyFill="1" applyBorder="1" applyAlignment="1">
      <alignment horizontal="right" vertical="center" wrapText="1"/>
    </xf>
    <xf numFmtId="0" fontId="11" fillId="5" borderId="32" xfId="4" applyFont="1" applyFill="1" applyBorder="1" applyAlignment="1">
      <alignment horizontal="right" vertical="center" wrapText="1"/>
    </xf>
    <xf numFmtId="0" fontId="11" fillId="5" borderId="2" xfId="4" applyFont="1" applyFill="1" applyBorder="1" applyAlignment="1">
      <alignment horizontal="right" vertical="center" wrapText="1"/>
    </xf>
    <xf numFmtId="0" fontId="11" fillId="5" borderId="4" xfId="4" applyFont="1" applyFill="1" applyBorder="1" applyAlignment="1">
      <alignment horizontal="right" vertical="center" wrapText="1"/>
    </xf>
    <xf numFmtId="0" fontId="13" fillId="5" borderId="0" xfId="0" applyFont="1" applyFill="1" applyAlignment="1">
      <alignment horizontal="left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11" fillId="5" borderId="29" xfId="4" applyFont="1" applyFill="1" applyBorder="1" applyAlignment="1">
      <alignment horizontal="right" wrapText="1"/>
    </xf>
    <xf numFmtId="0" fontId="11" fillId="5" borderId="1" xfId="0" applyFont="1" applyFill="1" applyBorder="1" applyAlignment="1">
      <alignment horizontal="right" wrapText="1"/>
    </xf>
    <xf numFmtId="0" fontId="26" fillId="0" borderId="33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27" fillId="5" borderId="39" xfId="0" applyFont="1" applyFill="1" applyBorder="1" applyAlignment="1">
      <alignment horizontal="center" vertical="center" wrapText="1"/>
    </xf>
    <xf numFmtId="0" fontId="27" fillId="5" borderId="29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27" fillId="5" borderId="44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1" fillId="5" borderId="36" xfId="0" applyFont="1" applyFill="1" applyBorder="1" applyAlignment="1">
      <alignment horizontal="center" wrapText="1"/>
    </xf>
    <xf numFmtId="0" fontId="11" fillId="5" borderId="37" xfId="0" applyFont="1" applyFill="1" applyBorder="1" applyAlignment="1">
      <alignment horizontal="center" wrapText="1"/>
    </xf>
    <xf numFmtId="0" fontId="11" fillId="5" borderId="38" xfId="0" applyFont="1" applyFill="1" applyBorder="1" applyAlignment="1">
      <alignment horizontal="center" wrapText="1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</cellXfs>
  <cellStyles count="7">
    <cellStyle name="Millares" xfId="1" builtinId="3"/>
    <cellStyle name="Moneda 2" xfId="5" xr:uid="{C2253918-5A53-4E05-8E45-B963709B5ADE}"/>
    <cellStyle name="Moneda 2 2" xfId="6" xr:uid="{85C02E15-3743-41CB-99C5-8E1A5AAB3E37}"/>
    <cellStyle name="Normal" xfId="0" builtinId="0"/>
    <cellStyle name="Normal 2" xfId="2" xr:uid="{92157558-7094-42E5-ABB1-AB9EB1874BB6}"/>
    <cellStyle name="Normal 2 2" xfId="4" xr:uid="{54073A3F-4723-4A92-8B22-EA65A40AD689}"/>
    <cellStyle name="Normal 3" xfId="3" xr:uid="{95D75CB7-68D8-441E-A37A-B07C4D2938BF}"/>
  </cellStyles>
  <dxfs count="0"/>
  <tableStyles count="0" defaultTableStyle="TableStyleMedium2" defaultPivotStyle="PivotStyleLight16"/>
  <colors>
    <mruColors>
      <color rgb="FFE238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30</xdr:row>
          <xdr:rowOff>152400</xdr:rowOff>
        </xdr:from>
        <xdr:to>
          <xdr:col>0</xdr:col>
          <xdr:colOff>619125</xdr:colOff>
          <xdr:row>32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772585</xdr:colOff>
      <xdr:row>51</xdr:row>
      <xdr:rowOff>285750</xdr:rowOff>
    </xdr:from>
    <xdr:to>
      <xdr:col>4</xdr:col>
      <xdr:colOff>857250</xdr:colOff>
      <xdr:row>56</xdr:row>
      <xdr:rowOff>32540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9335" y="14689667"/>
          <a:ext cx="1820332" cy="868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176" t="s">
        <v>20</v>
      </c>
      <c r="E1" s="176"/>
      <c r="F1" s="176"/>
      <c r="G1" s="176"/>
    </row>
    <row r="2" spans="1:7" ht="44.25" customHeight="1" x14ac:dyDescent="0.25">
      <c r="D2" s="177"/>
      <c r="E2" s="177"/>
      <c r="F2" s="177"/>
      <c r="G2" s="177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181" t="s">
        <v>19</v>
      </c>
      <c r="B5" s="181"/>
      <c r="C5" s="181"/>
      <c r="D5" s="181"/>
      <c r="E5" s="181"/>
      <c r="F5" s="181"/>
      <c r="G5" s="182"/>
    </row>
    <row r="6" spans="1:7" x14ac:dyDescent="0.25">
      <c r="A6" s="185" t="s">
        <v>50</v>
      </c>
      <c r="B6" s="186"/>
      <c r="C6" s="186"/>
      <c r="D6" s="186"/>
      <c r="E6" s="186"/>
      <c r="F6" s="186"/>
      <c r="G6" s="187"/>
    </row>
    <row r="7" spans="1:7" ht="42" customHeight="1" thickBot="1" x14ac:dyDescent="0.3">
      <c r="A7" s="188"/>
      <c r="B7" s="189"/>
      <c r="C7" s="189"/>
      <c r="D7" s="189"/>
      <c r="E7" s="189"/>
      <c r="F7" s="189"/>
      <c r="G7" s="190"/>
    </row>
    <row r="8" spans="1:7" ht="11.25" customHeight="1" thickTop="1" x14ac:dyDescent="0.25"/>
    <row r="9" spans="1:7" ht="16.5" customHeight="1" x14ac:dyDescent="0.25">
      <c r="A9" s="159" t="s">
        <v>22</v>
      </c>
      <c r="B9" s="160"/>
      <c r="C9" s="160"/>
      <c r="D9" s="160"/>
      <c r="E9" s="160"/>
      <c r="F9" s="160"/>
      <c r="G9" s="161"/>
    </row>
    <row r="10" spans="1:7" ht="7.5" customHeight="1" x14ac:dyDescent="0.25"/>
    <row r="11" spans="1:7" x14ac:dyDescent="0.25">
      <c r="A11" s="181" t="s">
        <v>7</v>
      </c>
      <c r="B11" s="181"/>
      <c r="C11" s="181"/>
      <c r="D11" s="181"/>
      <c r="E11" s="181"/>
      <c r="F11" s="181"/>
      <c r="G11" s="182"/>
    </row>
    <row r="12" spans="1:7" x14ac:dyDescent="0.25">
      <c r="A12" s="191" t="s">
        <v>31</v>
      </c>
      <c r="B12" s="192"/>
      <c r="C12" s="192"/>
      <c r="D12" s="192"/>
      <c r="E12" s="192"/>
      <c r="F12" s="192"/>
      <c r="G12" s="193"/>
    </row>
    <row r="13" spans="1:7" ht="19.5" customHeight="1" x14ac:dyDescent="0.25">
      <c r="A13" s="180" t="s">
        <v>8</v>
      </c>
      <c r="B13" s="178"/>
      <c r="C13" s="178"/>
      <c r="D13" s="178"/>
      <c r="E13" s="178" t="s">
        <v>9</v>
      </c>
      <c r="F13" s="178"/>
      <c r="G13" s="179"/>
    </row>
    <row r="14" spans="1:7" ht="19.5" customHeight="1" thickBot="1" x14ac:dyDescent="0.3">
      <c r="A14" s="183" t="s">
        <v>3</v>
      </c>
      <c r="B14" s="184"/>
      <c r="C14" s="184"/>
      <c r="D14" s="184"/>
      <c r="E14" s="12" t="s">
        <v>10</v>
      </c>
      <c r="F14" s="12"/>
      <c r="G14" s="13"/>
    </row>
    <row r="15" spans="1:7" ht="15.75" thickTop="1" x14ac:dyDescent="0.25"/>
    <row r="16" spans="1:7" x14ac:dyDescent="0.25">
      <c r="A16" s="171" t="s">
        <v>11</v>
      </c>
      <c r="B16" s="172"/>
      <c r="C16" s="172"/>
      <c r="D16" s="172"/>
      <c r="E16" s="172"/>
      <c r="F16" s="172"/>
      <c r="G16" s="173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174" t="s">
        <v>13</v>
      </c>
      <c r="B18" s="174"/>
      <c r="C18" s="174"/>
      <c r="D18" s="174"/>
      <c r="E18" s="174"/>
      <c r="F18" s="174"/>
      <c r="G18" s="175"/>
    </row>
    <row r="19" spans="1:7" x14ac:dyDescent="0.25">
      <c r="A19" s="166" t="s">
        <v>5</v>
      </c>
      <c r="B19" s="167"/>
      <c r="C19" s="6" t="s">
        <v>6</v>
      </c>
      <c r="D19" s="141" t="s">
        <v>24</v>
      </c>
      <c r="E19" s="170"/>
      <c r="F19" s="170"/>
      <c r="G19" s="170"/>
    </row>
    <row r="20" spans="1:7" x14ac:dyDescent="0.25">
      <c r="A20" s="168"/>
      <c r="B20" s="169"/>
      <c r="C20" s="1"/>
      <c r="D20" s="170"/>
      <c r="E20" s="170"/>
      <c r="F20" s="170"/>
      <c r="G20" s="170"/>
    </row>
    <row r="21" spans="1:7" x14ac:dyDescent="0.25">
      <c r="A21" s="162" t="s">
        <v>23</v>
      </c>
      <c r="B21" s="163"/>
      <c r="C21" s="7" t="s">
        <v>16</v>
      </c>
      <c r="D21" s="170"/>
      <c r="E21" s="170"/>
      <c r="F21" s="170"/>
      <c r="G21" s="170"/>
    </row>
    <row r="22" spans="1:7" ht="9.75" customHeight="1" x14ac:dyDescent="0.25">
      <c r="A22" s="10"/>
      <c r="G22" s="9"/>
    </row>
    <row r="23" spans="1:7" x14ac:dyDescent="0.25">
      <c r="A23" s="171" t="s">
        <v>25</v>
      </c>
      <c r="B23" s="172"/>
      <c r="C23" s="172"/>
      <c r="D23" s="172"/>
      <c r="E23" s="172"/>
      <c r="F23" s="172"/>
      <c r="G23" s="173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174" t="s">
        <v>13</v>
      </c>
      <c r="B25" s="174"/>
      <c r="C25" s="174"/>
      <c r="D25" s="174"/>
      <c r="E25" s="174"/>
      <c r="F25" s="174"/>
      <c r="G25" s="175"/>
    </row>
    <row r="26" spans="1:7" x14ac:dyDescent="0.25">
      <c r="A26" s="166" t="s">
        <v>5</v>
      </c>
      <c r="B26" s="167"/>
      <c r="C26" s="6" t="s">
        <v>6</v>
      </c>
      <c r="D26" s="141" t="s">
        <v>24</v>
      </c>
      <c r="E26" s="170"/>
      <c r="F26" s="170"/>
      <c r="G26" s="170"/>
    </row>
    <row r="27" spans="1:7" x14ac:dyDescent="0.25">
      <c r="A27" s="168"/>
      <c r="B27" s="169"/>
      <c r="C27" s="1"/>
      <c r="D27" s="170"/>
      <c r="E27" s="170"/>
      <c r="F27" s="170"/>
      <c r="G27" s="170"/>
    </row>
    <row r="28" spans="1:7" x14ac:dyDescent="0.25">
      <c r="A28" s="162" t="s">
        <v>23</v>
      </c>
      <c r="B28" s="163"/>
      <c r="C28" s="7" t="s">
        <v>16</v>
      </c>
      <c r="D28" s="170"/>
      <c r="E28" s="170"/>
      <c r="F28" s="170"/>
      <c r="G28" s="170"/>
    </row>
    <row r="29" spans="1:7" x14ac:dyDescent="0.25">
      <c r="A29" s="10"/>
      <c r="G29" s="9"/>
    </row>
    <row r="30" spans="1:7" x14ac:dyDescent="0.25">
      <c r="A30" s="171" t="s">
        <v>26</v>
      </c>
      <c r="B30" s="172"/>
      <c r="C30" s="172"/>
      <c r="D30" s="172"/>
      <c r="E30" s="172"/>
      <c r="F30" s="172"/>
      <c r="G30" s="173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174" t="s">
        <v>13</v>
      </c>
      <c r="B32" s="174"/>
      <c r="C32" s="174"/>
      <c r="D32" s="174"/>
      <c r="E32" s="174"/>
      <c r="F32" s="174"/>
      <c r="G32" s="175"/>
    </row>
    <row r="33" spans="1:7" x14ac:dyDescent="0.25">
      <c r="A33" s="166" t="s">
        <v>5</v>
      </c>
      <c r="B33" s="167"/>
      <c r="C33" s="6" t="s">
        <v>6</v>
      </c>
      <c r="D33" s="141" t="s">
        <v>24</v>
      </c>
      <c r="E33" s="170"/>
      <c r="F33" s="170"/>
      <c r="G33" s="170"/>
    </row>
    <row r="34" spans="1:7" x14ac:dyDescent="0.25">
      <c r="A34" s="168"/>
      <c r="B34" s="169"/>
      <c r="C34" s="1"/>
      <c r="D34" s="170"/>
      <c r="E34" s="170"/>
      <c r="F34" s="170"/>
      <c r="G34" s="170"/>
    </row>
    <row r="35" spans="1:7" x14ac:dyDescent="0.25">
      <c r="A35" s="162" t="s">
        <v>23</v>
      </c>
      <c r="B35" s="163"/>
      <c r="C35" s="7" t="s">
        <v>16</v>
      </c>
      <c r="D35" s="170"/>
      <c r="E35" s="170"/>
      <c r="F35" s="170"/>
      <c r="G35" s="170"/>
    </row>
    <row r="37" spans="1:7" x14ac:dyDescent="0.25">
      <c r="A37" s="153" t="s">
        <v>21</v>
      </c>
      <c r="B37" s="153"/>
      <c r="C37" s="153"/>
      <c r="D37" s="153"/>
      <c r="E37" s="153"/>
      <c r="F37" s="153"/>
      <c r="G37" s="154"/>
    </row>
    <row r="38" spans="1:7" x14ac:dyDescent="0.25">
      <c r="A38" s="155"/>
      <c r="B38" s="155"/>
      <c r="C38" s="155"/>
      <c r="D38" s="155"/>
      <c r="E38" s="155"/>
      <c r="F38" s="155"/>
      <c r="G38" s="156"/>
    </row>
    <row r="39" spans="1:7" x14ac:dyDescent="0.25">
      <c r="A39" s="155"/>
      <c r="B39" s="155"/>
      <c r="C39" s="155"/>
      <c r="D39" s="155"/>
      <c r="E39" s="155"/>
      <c r="F39" s="155"/>
      <c r="G39" s="156"/>
    </row>
    <row r="40" spans="1:7" ht="87.75" customHeight="1" thickBot="1" x14ac:dyDescent="0.3">
      <c r="A40" s="157"/>
      <c r="B40" s="157"/>
      <c r="C40" s="157"/>
      <c r="D40" s="157"/>
      <c r="E40" s="157"/>
      <c r="F40" s="157"/>
      <c r="G40" s="158"/>
    </row>
    <row r="41" spans="1:7" ht="15.75" thickTop="1" x14ac:dyDescent="0.25"/>
    <row r="43" spans="1:7" x14ac:dyDescent="0.25">
      <c r="A43" s="164" t="s">
        <v>18</v>
      </c>
      <c r="B43" s="164"/>
      <c r="C43" s="164"/>
      <c r="D43" s="164"/>
      <c r="E43" s="164"/>
      <c r="F43" s="164"/>
      <c r="G43" s="165"/>
    </row>
    <row r="44" spans="1:7" ht="31.5" customHeight="1" x14ac:dyDescent="0.25">
      <c r="A44" s="141" t="s">
        <v>27</v>
      </c>
      <c r="B44" s="141"/>
      <c r="C44" s="141"/>
      <c r="D44" s="141"/>
      <c r="E44" s="141"/>
      <c r="F44" s="141"/>
      <c r="G44" s="142"/>
    </row>
    <row r="45" spans="1:7" ht="37.5" customHeight="1" x14ac:dyDescent="0.25">
      <c r="A45" s="141" t="s">
        <v>51</v>
      </c>
      <c r="B45" s="141"/>
      <c r="C45" s="141"/>
      <c r="D45" s="141"/>
      <c r="E45" s="141"/>
      <c r="F45" s="141"/>
      <c r="G45" s="142"/>
    </row>
    <row r="46" spans="1:7" ht="30" customHeight="1" x14ac:dyDescent="0.25">
      <c r="A46" s="143" t="s">
        <v>28</v>
      </c>
      <c r="B46" s="144"/>
      <c r="C46" s="144"/>
      <c r="D46" s="144"/>
      <c r="E46" s="144"/>
      <c r="F46" s="144"/>
      <c r="G46" s="145"/>
    </row>
    <row r="47" spans="1:7" ht="30" customHeight="1" x14ac:dyDescent="0.25">
      <c r="A47" s="143" t="s">
        <v>29</v>
      </c>
      <c r="B47" s="144"/>
      <c r="C47" s="144"/>
      <c r="D47" s="144"/>
      <c r="E47" s="144"/>
      <c r="F47" s="144"/>
      <c r="G47" s="145"/>
    </row>
    <row r="48" spans="1:7" ht="20.25" customHeight="1" x14ac:dyDescent="0.25">
      <c r="A48" s="143" t="s">
        <v>30</v>
      </c>
      <c r="B48" s="144"/>
      <c r="C48" s="144"/>
      <c r="D48" s="144"/>
      <c r="E48" s="144"/>
      <c r="F48" s="144"/>
      <c r="G48" s="145"/>
    </row>
    <row r="49" spans="1:7" x14ac:dyDescent="0.25">
      <c r="A49" s="159" t="s">
        <v>49</v>
      </c>
      <c r="B49" s="160"/>
      <c r="C49" s="160"/>
      <c r="D49" s="160"/>
      <c r="E49" s="160"/>
      <c r="F49" s="160"/>
      <c r="G49" s="161"/>
    </row>
    <row r="53" spans="1:7" x14ac:dyDescent="0.25">
      <c r="A53" s="146" t="s">
        <v>35</v>
      </c>
      <c r="B53" s="146"/>
      <c r="C53" s="19" t="s">
        <v>36</v>
      </c>
      <c r="D53" s="147" t="s">
        <v>37</v>
      </c>
      <c r="E53" s="147"/>
      <c r="F53" s="147" t="s">
        <v>38</v>
      </c>
      <c r="G53" s="148"/>
    </row>
    <row r="54" spans="1:7" ht="15.75" thickBot="1" x14ac:dyDescent="0.3">
      <c r="A54" s="149"/>
      <c r="B54" s="149"/>
      <c r="C54" s="21"/>
      <c r="D54" s="149"/>
      <c r="E54" s="149"/>
      <c r="F54" s="149"/>
      <c r="G54" s="150"/>
    </row>
    <row r="55" spans="1:7" ht="15.75" thickTop="1" x14ac:dyDescent="0.25"/>
    <row r="56" spans="1:7" x14ac:dyDescent="0.25">
      <c r="A56" s="151" t="s">
        <v>34</v>
      </c>
      <c r="B56" s="151"/>
      <c r="C56" s="151"/>
      <c r="D56" s="151"/>
      <c r="E56" s="151"/>
      <c r="F56" s="151"/>
      <c r="G56" s="151"/>
    </row>
    <row r="57" spans="1:7" ht="36.75" customHeight="1" x14ac:dyDescent="0.25">
      <c r="A57" s="194"/>
      <c r="B57" s="194"/>
      <c r="C57" s="194"/>
      <c r="D57" s="194"/>
      <c r="E57" s="194"/>
      <c r="F57" s="194"/>
      <c r="G57" s="194"/>
    </row>
    <row r="58" spans="1:7" ht="18.75" customHeight="1" thickBot="1" x14ac:dyDescent="0.35">
      <c r="A58" s="195" t="s">
        <v>32</v>
      </c>
      <c r="B58" s="195"/>
      <c r="C58" s="22"/>
      <c r="D58" s="196" t="s">
        <v>33</v>
      </c>
      <c r="E58" s="196"/>
      <c r="F58" s="198"/>
      <c r="G58" s="199"/>
    </row>
    <row r="59" spans="1:7" ht="18.75" customHeight="1" thickTop="1" x14ac:dyDescent="0.25"/>
    <row r="60" spans="1:7" ht="18" customHeight="1" x14ac:dyDescent="0.25">
      <c r="A60" s="197" t="s">
        <v>39</v>
      </c>
      <c r="B60" s="197"/>
      <c r="C60" s="139" t="s">
        <v>11</v>
      </c>
      <c r="D60" s="139"/>
      <c r="E60" s="139" t="s">
        <v>25</v>
      </c>
      <c r="F60" s="139"/>
      <c r="G60" s="23" t="s">
        <v>26</v>
      </c>
    </row>
    <row r="61" spans="1:7" x14ac:dyDescent="0.25">
      <c r="A61" s="152" t="s">
        <v>40</v>
      </c>
      <c r="B61" s="152"/>
      <c r="C61" s="200" t="s">
        <v>15</v>
      </c>
      <c r="D61" s="200"/>
      <c r="E61" s="200" t="s">
        <v>15</v>
      </c>
      <c r="F61" s="200"/>
      <c r="G61" s="24" t="s">
        <v>15</v>
      </c>
    </row>
    <row r="62" spans="1:7" x14ac:dyDescent="0.25">
      <c r="A62" s="152" t="s">
        <v>44</v>
      </c>
      <c r="B62" s="152"/>
      <c r="C62" s="200" t="s">
        <v>15</v>
      </c>
      <c r="D62" s="200"/>
      <c r="E62" s="200" t="s">
        <v>15</v>
      </c>
      <c r="F62" s="200"/>
      <c r="G62" s="24" t="s">
        <v>15</v>
      </c>
    </row>
    <row r="63" spans="1:7" x14ac:dyDescent="0.25">
      <c r="A63" s="152" t="s">
        <v>41</v>
      </c>
      <c r="B63" s="152"/>
      <c r="C63" s="155"/>
      <c r="D63" s="155"/>
      <c r="E63" s="200"/>
      <c r="F63" s="200"/>
      <c r="G63" s="25"/>
    </row>
    <row r="64" spans="1:7" x14ac:dyDescent="0.25">
      <c r="A64" s="152" t="s">
        <v>42</v>
      </c>
      <c r="B64" s="152"/>
      <c r="C64" s="201" t="s">
        <v>4</v>
      </c>
      <c r="D64" s="201"/>
      <c r="E64" s="201" t="s">
        <v>4</v>
      </c>
      <c r="F64" s="201"/>
      <c r="G64" s="26" t="s">
        <v>4</v>
      </c>
    </row>
    <row r="65" spans="1:7" ht="15.75" thickBot="1" x14ac:dyDescent="0.3">
      <c r="A65" s="206" t="s">
        <v>43</v>
      </c>
      <c r="B65" s="206"/>
      <c r="C65" s="202" t="s">
        <v>4</v>
      </c>
      <c r="D65" s="202"/>
      <c r="E65" s="202" t="s">
        <v>4</v>
      </c>
      <c r="F65" s="202"/>
      <c r="G65" s="27" t="s">
        <v>4</v>
      </c>
    </row>
    <row r="66" spans="1:7" ht="15.75" thickTop="1" x14ac:dyDescent="0.25"/>
    <row r="67" spans="1:7" x14ac:dyDescent="0.25">
      <c r="A67" s="204" t="s">
        <v>45</v>
      </c>
      <c r="B67" s="204"/>
      <c r="C67" s="155"/>
      <c r="D67" s="155"/>
      <c r="E67" s="155"/>
      <c r="F67" s="20" t="s">
        <v>46</v>
      </c>
      <c r="G67" s="25"/>
    </row>
    <row r="68" spans="1:7" x14ac:dyDescent="0.25">
      <c r="A68" s="204" t="s">
        <v>45</v>
      </c>
      <c r="B68" s="204"/>
      <c r="C68" s="155"/>
      <c r="D68" s="155"/>
      <c r="E68" s="155"/>
      <c r="F68" s="20" t="s">
        <v>46</v>
      </c>
      <c r="G68" s="25"/>
    </row>
    <row r="69" spans="1:7" ht="15.75" thickBot="1" x14ac:dyDescent="0.3">
      <c r="A69" s="203" t="s">
        <v>45</v>
      </c>
      <c r="B69" s="203"/>
      <c r="C69" s="198"/>
      <c r="D69" s="198"/>
      <c r="E69" s="198"/>
      <c r="F69" s="28" t="s">
        <v>46</v>
      </c>
      <c r="G69" s="29"/>
    </row>
    <row r="70" spans="1:7" ht="15.75" thickTop="1" x14ac:dyDescent="0.25"/>
    <row r="71" spans="1:7" x14ac:dyDescent="0.25">
      <c r="A71" s="151" t="s">
        <v>47</v>
      </c>
      <c r="B71" s="151"/>
      <c r="C71" s="151"/>
      <c r="D71" s="151"/>
      <c r="E71" s="151"/>
      <c r="F71" s="151"/>
      <c r="G71" s="205"/>
    </row>
    <row r="72" spans="1:7" ht="57" customHeight="1" thickBot="1" x14ac:dyDescent="0.3">
      <c r="A72" s="198"/>
      <c r="B72" s="198"/>
      <c r="C72" s="198"/>
      <c r="D72" s="198"/>
      <c r="E72" s="198"/>
      <c r="F72" s="198"/>
      <c r="G72" s="199"/>
    </row>
    <row r="73" spans="1:7" ht="15.75" thickTop="1" x14ac:dyDescent="0.25"/>
    <row r="74" spans="1:7" x14ac:dyDescent="0.25">
      <c r="A74" s="151" t="s">
        <v>48</v>
      </c>
      <c r="B74" s="151"/>
      <c r="C74" s="151"/>
      <c r="D74" s="151"/>
      <c r="E74" s="151"/>
      <c r="F74" s="151"/>
      <c r="G74" s="205"/>
    </row>
    <row r="75" spans="1:7" ht="63.75" customHeight="1" thickBot="1" x14ac:dyDescent="0.3">
      <c r="A75" s="198"/>
      <c r="B75" s="198"/>
      <c r="C75" s="198"/>
      <c r="D75" s="198"/>
      <c r="E75" s="198"/>
      <c r="F75" s="198"/>
      <c r="G75" s="199"/>
    </row>
    <row r="76" spans="1:7" ht="15.75" thickTop="1" x14ac:dyDescent="0.25"/>
    <row r="77" spans="1:7" x14ac:dyDescent="0.25">
      <c r="C77" s="140" t="s">
        <v>14</v>
      </c>
      <c r="D77" s="140"/>
      <c r="E77" s="140"/>
    </row>
    <row r="78" spans="1:7" x14ac:dyDescent="0.25">
      <c r="C78" s="139" t="s">
        <v>17</v>
      </c>
      <c r="D78" s="139"/>
      <c r="E78" s="139"/>
    </row>
    <row r="79" spans="1:7" x14ac:dyDescent="0.25">
      <c r="C79" s="139"/>
      <c r="D79" s="139"/>
      <c r="E79" s="139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showGridLines="0" view="pageBreakPreview" topLeftCell="A10" zoomScale="90" zoomScaleNormal="90" zoomScaleSheetLayoutView="90" workbookViewId="0">
      <selection activeCell="I24" sqref="I24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231" t="s">
        <v>20</v>
      </c>
      <c r="D1" s="231"/>
      <c r="E1" s="231"/>
      <c r="F1" s="231"/>
      <c r="G1" s="231"/>
      <c r="H1" s="231"/>
    </row>
    <row r="2" spans="1:8" ht="95.25" customHeight="1" thickBot="1" x14ac:dyDescent="0.3">
      <c r="A2" s="32" t="s">
        <v>0</v>
      </c>
      <c r="B2" s="232" t="s">
        <v>65</v>
      </c>
      <c r="C2" s="233"/>
      <c r="D2" s="233"/>
      <c r="E2" s="234"/>
      <c r="F2" s="240" t="s">
        <v>2</v>
      </c>
      <c r="G2" s="241"/>
      <c r="H2" s="37">
        <v>45334</v>
      </c>
    </row>
    <row r="3" spans="1:8" ht="15.75" thickTop="1" x14ac:dyDescent="0.25"/>
    <row r="4" spans="1:8" x14ac:dyDescent="0.25">
      <c r="A4" s="238" t="s">
        <v>19</v>
      </c>
      <c r="B4" s="239"/>
      <c r="C4" s="239"/>
      <c r="D4" s="239"/>
      <c r="E4" s="239"/>
      <c r="F4" s="239"/>
      <c r="G4" s="239"/>
      <c r="H4" s="239"/>
    </row>
    <row r="5" spans="1:8" ht="27.75" customHeight="1" x14ac:dyDescent="0.25">
      <c r="A5" s="236" t="str">
        <f>+B2</f>
        <v>Compraventa, servicio de instalación y puesta en funcionamiento de equipos y elementos tecnológicos, accesorios y herramientas que sean requeridos para la implementación y fortalecimiento del Centro del Valle del Software sede AltaVista.</v>
      </c>
      <c r="B5" s="237"/>
      <c r="C5" s="237"/>
      <c r="D5" s="237"/>
      <c r="E5" s="237"/>
      <c r="F5" s="237"/>
      <c r="G5" s="237"/>
      <c r="H5" s="237"/>
    </row>
    <row r="6" spans="1:8" ht="3" customHeight="1" x14ac:dyDescent="0.25">
      <c r="A6" s="236"/>
      <c r="B6" s="237"/>
      <c r="C6" s="237"/>
      <c r="D6" s="237"/>
      <c r="E6" s="237"/>
      <c r="F6" s="237"/>
      <c r="G6" s="237"/>
      <c r="H6" s="237"/>
    </row>
    <row r="7" spans="1:8" ht="4.5" customHeight="1" x14ac:dyDescent="0.25"/>
    <row r="8" spans="1:8" ht="7.5" customHeight="1" x14ac:dyDescent="0.25"/>
    <row r="9" spans="1:8" x14ac:dyDescent="0.25">
      <c r="A9" s="181" t="s">
        <v>7</v>
      </c>
      <c r="B9" s="181"/>
      <c r="C9" s="181"/>
      <c r="D9" s="181"/>
      <c r="E9" s="181"/>
      <c r="F9" s="181"/>
      <c r="G9" s="235"/>
      <c r="H9" s="182"/>
    </row>
    <row r="10" spans="1:8" x14ac:dyDescent="0.25">
      <c r="A10" s="191" t="s">
        <v>53</v>
      </c>
      <c r="B10" s="192"/>
      <c r="C10" s="192"/>
      <c r="D10" s="192"/>
      <c r="E10" s="192"/>
      <c r="F10" s="192"/>
      <c r="G10" s="192"/>
      <c r="H10" s="193"/>
    </row>
    <row r="11" spans="1:8" ht="34.5" customHeight="1" x14ac:dyDescent="0.25">
      <c r="A11" s="180" t="s">
        <v>8</v>
      </c>
      <c r="B11" s="178"/>
      <c r="C11" s="178"/>
      <c r="D11" s="178"/>
      <c r="E11" s="225" t="s">
        <v>62</v>
      </c>
      <c r="F11" s="178"/>
      <c r="G11" s="178"/>
      <c r="H11" s="179"/>
    </row>
    <row r="12" spans="1:8" ht="19.5" customHeight="1" thickBot="1" x14ac:dyDescent="0.3">
      <c r="A12" s="183" t="s">
        <v>3</v>
      </c>
      <c r="B12" s="184"/>
      <c r="C12" s="184"/>
      <c r="D12" s="184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4" t="s">
        <v>11</v>
      </c>
      <c r="B14" s="35"/>
      <c r="C14" s="35"/>
      <c r="D14" s="35"/>
      <c r="E14" s="35"/>
      <c r="F14" s="35"/>
      <c r="G14" s="35"/>
      <c r="H14" s="36"/>
    </row>
    <row r="15" spans="1:8" x14ac:dyDescent="0.25">
      <c r="A15" s="208" t="s">
        <v>12</v>
      </c>
      <c r="B15" s="209"/>
      <c r="C15" s="226" t="s">
        <v>66</v>
      </c>
      <c r="D15" s="227"/>
      <c r="E15" s="228"/>
      <c r="F15" s="4" t="s">
        <v>1</v>
      </c>
      <c r="G15" s="33"/>
      <c r="H15" s="39">
        <f>COMPARATIVO!J76</f>
        <v>376508920.56794876</v>
      </c>
    </row>
    <row r="16" spans="1:8" x14ac:dyDescent="0.25">
      <c r="A16" s="174" t="s">
        <v>13</v>
      </c>
      <c r="B16" s="174"/>
      <c r="C16" s="174"/>
      <c r="D16" s="174"/>
      <c r="E16" s="174"/>
      <c r="F16" s="174"/>
      <c r="G16" s="213"/>
      <c r="H16" s="214"/>
    </row>
    <row r="17" spans="1:10" x14ac:dyDescent="0.25">
      <c r="A17" s="166" t="s">
        <v>5</v>
      </c>
      <c r="B17" s="167"/>
      <c r="C17" s="6" t="s">
        <v>52</v>
      </c>
      <c r="D17" s="215" t="s">
        <v>59</v>
      </c>
      <c r="E17" s="215"/>
      <c r="F17" s="215"/>
      <c r="G17" s="216"/>
      <c r="H17" s="217"/>
    </row>
    <row r="18" spans="1:10" x14ac:dyDescent="0.25">
      <c r="A18" s="229"/>
      <c r="B18" s="230"/>
      <c r="C18" s="6" t="s">
        <v>61</v>
      </c>
      <c r="D18" s="215"/>
      <c r="E18" s="215"/>
      <c r="F18" s="215"/>
      <c r="G18" s="216"/>
      <c r="H18" s="217"/>
    </row>
    <row r="19" spans="1:10" ht="15.75" thickBot="1" x14ac:dyDescent="0.3">
      <c r="A19" s="223" t="s">
        <v>56</v>
      </c>
      <c r="B19" s="224"/>
      <c r="C19" s="31">
        <v>45334</v>
      </c>
      <c r="D19" s="218"/>
      <c r="E19" s="218"/>
      <c r="F19" s="218"/>
      <c r="G19" s="219"/>
      <c r="H19" s="220"/>
      <c r="J19" s="38"/>
    </row>
    <row r="20" spans="1:10" ht="9.75" customHeight="1" thickTop="1" x14ac:dyDescent="0.25">
      <c r="A20" s="30"/>
      <c r="B20" s="30"/>
      <c r="C20" s="30"/>
      <c r="D20" s="30"/>
      <c r="E20" s="30"/>
      <c r="F20" s="30"/>
      <c r="G20" s="30"/>
      <c r="H20" s="30"/>
    </row>
    <row r="21" spans="1:10" x14ac:dyDescent="0.25">
      <c r="A21" s="171" t="s">
        <v>25</v>
      </c>
      <c r="B21" s="172"/>
      <c r="C21" s="172"/>
      <c r="D21" s="172"/>
      <c r="E21" s="172"/>
      <c r="F21" s="172"/>
      <c r="G21" s="172"/>
      <c r="H21" s="207"/>
    </row>
    <row r="22" spans="1:10" x14ac:dyDescent="0.25">
      <c r="A22" s="208" t="s">
        <v>12</v>
      </c>
      <c r="B22" s="209"/>
      <c r="C22" s="210" t="s">
        <v>67</v>
      </c>
      <c r="D22" s="211"/>
      <c r="E22" s="212"/>
      <c r="F22" s="4" t="s">
        <v>1</v>
      </c>
      <c r="G22" s="33"/>
      <c r="H22" s="39">
        <f>COMPARATIVO!M76</f>
        <v>737017140</v>
      </c>
    </row>
    <row r="23" spans="1:10" x14ac:dyDescent="0.25">
      <c r="A23" s="174" t="s">
        <v>13</v>
      </c>
      <c r="B23" s="174"/>
      <c r="C23" s="174"/>
      <c r="D23" s="174"/>
      <c r="E23" s="174"/>
      <c r="F23" s="174"/>
      <c r="G23" s="213"/>
      <c r="H23" s="214"/>
    </row>
    <row r="24" spans="1:10" x14ac:dyDescent="0.25">
      <c r="A24" s="166" t="s">
        <v>5</v>
      </c>
      <c r="B24" s="167"/>
      <c r="C24" s="6" t="s">
        <v>52</v>
      </c>
      <c r="D24" s="215" t="s">
        <v>58</v>
      </c>
      <c r="E24" s="215"/>
      <c r="F24" s="215"/>
      <c r="G24" s="216"/>
      <c r="H24" s="217"/>
    </row>
    <row r="25" spans="1:10" x14ac:dyDescent="0.25">
      <c r="A25" s="221"/>
      <c r="B25" s="222"/>
      <c r="C25" s="6" t="s">
        <v>61</v>
      </c>
      <c r="D25" s="215"/>
      <c r="E25" s="215"/>
      <c r="F25" s="215"/>
      <c r="G25" s="216"/>
      <c r="H25" s="217"/>
    </row>
    <row r="26" spans="1:10" ht="15.75" thickBot="1" x14ac:dyDescent="0.3">
      <c r="A26" s="223" t="s">
        <v>56</v>
      </c>
      <c r="B26" s="224"/>
      <c r="C26" s="31">
        <v>45334</v>
      </c>
      <c r="D26" s="218"/>
      <c r="E26" s="218"/>
      <c r="F26" s="218"/>
      <c r="G26" s="219"/>
      <c r="H26" s="220"/>
    </row>
    <row r="27" spans="1:10" ht="9" customHeight="1" thickTop="1" x14ac:dyDescent="0.25">
      <c r="A27" s="30"/>
      <c r="B27" s="30"/>
      <c r="C27" s="30"/>
      <c r="D27" s="30"/>
      <c r="E27" s="30"/>
      <c r="F27" s="30"/>
      <c r="G27" s="30"/>
      <c r="H27" s="30"/>
    </row>
    <row r="28" spans="1:10" ht="9" customHeight="1" x14ac:dyDescent="0.25">
      <c r="A28" s="30"/>
      <c r="B28" s="30"/>
      <c r="C28" s="30"/>
      <c r="D28" s="30"/>
      <c r="E28" s="30"/>
      <c r="F28" s="30"/>
      <c r="G28" s="30"/>
      <c r="H28" s="30"/>
    </row>
    <row r="29" spans="1:10" x14ac:dyDescent="0.25">
      <c r="A29" s="171" t="s">
        <v>26</v>
      </c>
      <c r="B29" s="172"/>
      <c r="C29" s="172"/>
      <c r="D29" s="172"/>
      <c r="E29" s="172"/>
      <c r="F29" s="172"/>
      <c r="G29" s="172"/>
      <c r="H29" s="207"/>
    </row>
    <row r="30" spans="1:10" x14ac:dyDescent="0.25">
      <c r="A30" s="208" t="s">
        <v>12</v>
      </c>
      <c r="B30" s="209"/>
      <c r="C30" s="210" t="s">
        <v>68</v>
      </c>
      <c r="D30" s="211"/>
      <c r="E30" s="212"/>
      <c r="F30" s="4" t="s">
        <v>1</v>
      </c>
      <c r="G30" s="33"/>
      <c r="H30" s="39">
        <f>COMPARATIVO!G76</f>
        <v>348090659.21000004</v>
      </c>
    </row>
    <row r="31" spans="1:10" x14ac:dyDescent="0.25">
      <c r="A31" s="174" t="s">
        <v>13</v>
      </c>
      <c r="B31" s="174"/>
      <c r="C31" s="174"/>
      <c r="D31" s="174"/>
      <c r="E31" s="174"/>
      <c r="F31" s="174"/>
      <c r="G31" s="213"/>
      <c r="H31" s="214"/>
    </row>
    <row r="32" spans="1:10" x14ac:dyDescent="0.25">
      <c r="A32" s="166" t="s">
        <v>5</v>
      </c>
      <c r="B32" s="167"/>
      <c r="C32" s="6" t="s">
        <v>52</v>
      </c>
      <c r="D32" s="215" t="s">
        <v>58</v>
      </c>
      <c r="E32" s="215"/>
      <c r="F32" s="215"/>
      <c r="G32" s="216"/>
      <c r="H32" s="217"/>
    </row>
    <row r="33" spans="1:8" x14ac:dyDescent="0.25">
      <c r="A33" s="221"/>
      <c r="B33" s="222"/>
      <c r="C33" s="6" t="s">
        <v>61</v>
      </c>
      <c r="D33" s="215"/>
      <c r="E33" s="215"/>
      <c r="F33" s="215"/>
      <c r="G33" s="216"/>
      <c r="H33" s="217"/>
    </row>
    <row r="34" spans="1:8" ht="15.75" thickBot="1" x14ac:dyDescent="0.3">
      <c r="A34" s="223" t="s">
        <v>56</v>
      </c>
      <c r="B34" s="224"/>
      <c r="C34" s="31">
        <v>45335</v>
      </c>
      <c r="D34" s="218"/>
      <c r="E34" s="218"/>
      <c r="F34" s="218"/>
      <c r="G34" s="219"/>
      <c r="H34" s="220"/>
    </row>
    <row r="35" spans="1:8" ht="15.75" thickTop="1" x14ac:dyDescent="0.25">
      <c r="A35" s="171" t="s">
        <v>69</v>
      </c>
      <c r="B35" s="172"/>
      <c r="C35" s="172"/>
      <c r="D35" s="172"/>
      <c r="E35" s="172"/>
      <c r="F35" s="172"/>
      <c r="G35" s="172"/>
      <c r="H35" s="207"/>
    </row>
    <row r="36" spans="1:8" x14ac:dyDescent="0.25">
      <c r="A36" s="208" t="s">
        <v>12</v>
      </c>
      <c r="B36" s="209"/>
      <c r="C36" s="210" t="s">
        <v>70</v>
      </c>
      <c r="D36" s="211"/>
      <c r="E36" s="212"/>
      <c r="F36" s="4" t="s">
        <v>1</v>
      </c>
      <c r="G36" s="33"/>
      <c r="H36" s="39">
        <f>COMPARATIVO!P76</f>
        <v>393679553.00792795</v>
      </c>
    </row>
    <row r="37" spans="1:8" x14ac:dyDescent="0.25">
      <c r="A37" s="174" t="s">
        <v>13</v>
      </c>
      <c r="B37" s="174"/>
      <c r="C37" s="174"/>
      <c r="D37" s="174"/>
      <c r="E37" s="174"/>
      <c r="F37" s="174"/>
      <c r="G37" s="213"/>
      <c r="H37" s="214"/>
    </row>
    <row r="38" spans="1:8" x14ac:dyDescent="0.25">
      <c r="A38" s="166" t="s">
        <v>5</v>
      </c>
      <c r="B38" s="167"/>
      <c r="C38" s="6" t="s">
        <v>52</v>
      </c>
      <c r="D38" s="215" t="s">
        <v>58</v>
      </c>
      <c r="E38" s="215"/>
      <c r="F38" s="215"/>
      <c r="G38" s="216"/>
      <c r="H38" s="217"/>
    </row>
    <row r="39" spans="1:8" x14ac:dyDescent="0.25">
      <c r="A39" s="221"/>
      <c r="B39" s="222"/>
      <c r="C39" s="6" t="s">
        <v>61</v>
      </c>
      <c r="D39" s="215"/>
      <c r="E39" s="215"/>
      <c r="F39" s="215"/>
      <c r="G39" s="216"/>
      <c r="H39" s="217"/>
    </row>
    <row r="40" spans="1:8" ht="15.75" thickBot="1" x14ac:dyDescent="0.3">
      <c r="A40" s="223" t="s">
        <v>56</v>
      </c>
      <c r="B40" s="224"/>
      <c r="C40" s="31">
        <v>45334</v>
      </c>
      <c r="D40" s="218"/>
      <c r="E40" s="218"/>
      <c r="F40" s="218"/>
      <c r="G40" s="219"/>
      <c r="H40" s="220"/>
    </row>
    <row r="41" spans="1:8" ht="15.75" thickTop="1" x14ac:dyDescent="0.25">
      <c r="A41" s="171"/>
      <c r="B41" s="172"/>
      <c r="C41" s="172"/>
      <c r="D41" s="172"/>
      <c r="E41" s="172"/>
      <c r="F41" s="172"/>
      <c r="G41" s="172"/>
      <c r="H41" s="207"/>
    </row>
    <row r="42" spans="1:8" ht="48.75" customHeight="1" x14ac:dyDescent="0.25">
      <c r="A42" s="243" t="s">
        <v>32</v>
      </c>
      <c r="B42" s="243"/>
      <c r="C42" s="244">
        <v>2024000130</v>
      </c>
      <c r="D42" s="245"/>
      <c r="E42" s="243" t="s">
        <v>33</v>
      </c>
      <c r="F42" s="243"/>
      <c r="G42" s="249">
        <v>421027195</v>
      </c>
      <c r="H42" s="250"/>
    </row>
    <row r="43" spans="1:8" x14ac:dyDescent="0.25">
      <c r="A43" s="153" t="s">
        <v>21</v>
      </c>
      <c r="B43" s="153"/>
      <c r="C43" s="153"/>
      <c r="D43" s="153"/>
      <c r="E43" s="153"/>
      <c r="F43" s="153"/>
      <c r="G43" s="171"/>
      <c r="H43" s="154"/>
    </row>
    <row r="44" spans="1:8" x14ac:dyDescent="0.25">
      <c r="A44" s="246" t="s">
        <v>71</v>
      </c>
      <c r="B44" s="246"/>
      <c r="C44" s="246"/>
      <c r="D44" s="246"/>
      <c r="E44" s="246"/>
      <c r="F44" s="246"/>
      <c r="G44" s="247"/>
      <c r="H44" s="248"/>
    </row>
    <row r="45" spans="1:8" ht="165.75" customHeight="1" x14ac:dyDescent="0.25">
      <c r="A45" s="246"/>
      <c r="B45" s="246"/>
      <c r="C45" s="246"/>
      <c r="D45" s="246"/>
      <c r="E45" s="246"/>
      <c r="F45" s="246"/>
      <c r="G45" s="247"/>
      <c r="H45" s="248"/>
    </row>
    <row r="46" spans="1:8" ht="9.75" customHeight="1" x14ac:dyDescent="0.25"/>
    <row r="47" spans="1:8" x14ac:dyDescent="0.25">
      <c r="A47" s="164" t="s">
        <v>18</v>
      </c>
      <c r="B47" s="164"/>
      <c r="C47" s="164"/>
      <c r="D47" s="164"/>
      <c r="E47" s="164"/>
      <c r="F47" s="164"/>
      <c r="G47" s="242"/>
      <c r="H47" s="165"/>
    </row>
    <row r="48" spans="1:8" ht="24.75" customHeight="1" x14ac:dyDescent="0.25">
      <c r="A48" s="251" t="s">
        <v>27</v>
      </c>
      <c r="B48" s="251"/>
      <c r="C48" s="251"/>
      <c r="D48" s="251"/>
      <c r="E48" s="251"/>
      <c r="F48" s="251"/>
      <c r="G48" s="252"/>
      <c r="H48" s="253"/>
    </row>
    <row r="49" spans="1:8" ht="27" customHeight="1" x14ac:dyDescent="0.25">
      <c r="A49" s="251" t="s">
        <v>57</v>
      </c>
      <c r="B49" s="251"/>
      <c r="C49" s="251"/>
      <c r="D49" s="251"/>
      <c r="E49" s="251"/>
      <c r="F49" s="251"/>
      <c r="G49" s="252"/>
      <c r="H49" s="253"/>
    </row>
    <row r="50" spans="1:8" ht="24" customHeight="1" x14ac:dyDescent="0.25">
      <c r="A50" s="252" t="s">
        <v>28</v>
      </c>
      <c r="B50" s="254"/>
      <c r="C50" s="254"/>
      <c r="D50" s="254"/>
      <c r="E50" s="254"/>
      <c r="F50" s="254"/>
      <c r="G50" s="254"/>
      <c r="H50" s="255"/>
    </row>
    <row r="51" spans="1:8" ht="30" customHeight="1" x14ac:dyDescent="0.25">
      <c r="A51" s="252" t="s">
        <v>55</v>
      </c>
      <c r="B51" s="254"/>
      <c r="C51" s="254"/>
      <c r="D51" s="254"/>
      <c r="E51" s="254"/>
      <c r="F51" s="254"/>
      <c r="G51" s="254"/>
      <c r="H51" s="255"/>
    </row>
    <row r="52" spans="1:8" ht="28.5" customHeight="1" x14ac:dyDescent="0.25">
      <c r="A52" s="252" t="s">
        <v>54</v>
      </c>
      <c r="B52" s="254"/>
      <c r="C52" s="254"/>
      <c r="D52" s="254"/>
      <c r="E52" s="254"/>
      <c r="F52" s="254"/>
      <c r="G52" s="254"/>
      <c r="H52" s="255"/>
    </row>
    <row r="54" spans="1:8" x14ac:dyDescent="0.25">
      <c r="C54" s="256"/>
      <c r="D54" s="256"/>
      <c r="E54" s="256"/>
    </row>
    <row r="55" spans="1:8" x14ac:dyDescent="0.25">
      <c r="C55" s="139" t="s">
        <v>17</v>
      </c>
      <c r="D55" s="139"/>
      <c r="E55" s="139"/>
    </row>
    <row r="56" spans="1:8" x14ac:dyDescent="0.25">
      <c r="C56" s="139"/>
      <c r="D56" s="139"/>
      <c r="E56" s="139"/>
    </row>
  </sheetData>
  <mergeCells count="56">
    <mergeCell ref="A32:B32"/>
    <mergeCell ref="A33:B33"/>
    <mergeCell ref="A29:H29"/>
    <mergeCell ref="A30:B30"/>
    <mergeCell ref="C30:E30"/>
    <mergeCell ref="A31:H31"/>
    <mergeCell ref="D32:H34"/>
    <mergeCell ref="A34:B34"/>
    <mergeCell ref="C55:E56"/>
    <mergeCell ref="A48:H48"/>
    <mergeCell ref="A49:H49"/>
    <mergeCell ref="A50:H50"/>
    <mergeCell ref="A51:H51"/>
    <mergeCell ref="A52:H52"/>
    <mergeCell ref="C54:E54"/>
    <mergeCell ref="A47:H47"/>
    <mergeCell ref="A41:H41"/>
    <mergeCell ref="A42:B42"/>
    <mergeCell ref="C42:D42"/>
    <mergeCell ref="E42:F42"/>
    <mergeCell ref="A43:H43"/>
    <mergeCell ref="A44:H45"/>
    <mergeCell ref="G42:H42"/>
    <mergeCell ref="A22:B22"/>
    <mergeCell ref="C22:E22"/>
    <mergeCell ref="A21:H21"/>
    <mergeCell ref="A23:H23"/>
    <mergeCell ref="A24:B24"/>
    <mergeCell ref="D24:H26"/>
    <mergeCell ref="A25:B25"/>
    <mergeCell ref="A26:B26"/>
    <mergeCell ref="A10:H10"/>
    <mergeCell ref="C1:H1"/>
    <mergeCell ref="B2:E2"/>
    <mergeCell ref="A9:H9"/>
    <mergeCell ref="A5:H6"/>
    <mergeCell ref="A4:H4"/>
    <mergeCell ref="F2:G2"/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  <mergeCell ref="A35:H35"/>
    <mergeCell ref="A36:B36"/>
    <mergeCell ref="C36:E36"/>
    <mergeCell ref="A37:H37"/>
    <mergeCell ref="A38:B38"/>
    <mergeCell ref="D38:H40"/>
    <mergeCell ref="A39:B39"/>
    <mergeCell ref="A40:B4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30</xdr:row>
                    <xdr:rowOff>152400</xdr:rowOff>
                  </from>
                  <to>
                    <xdr:col>0</xdr:col>
                    <xdr:colOff>619125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9" name="Check Box 20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0" name="Check Box 2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1" name="Check Box 2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2" name="Check Box 23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11E6-0E39-419B-8590-DA399D304312}">
  <dimension ref="B1:S82"/>
  <sheetViews>
    <sheetView tabSelected="1" workbookViewId="0">
      <selection activeCell="A8" sqref="A8"/>
    </sheetView>
  </sheetViews>
  <sheetFormatPr baseColWidth="10" defaultRowHeight="15" x14ac:dyDescent="0.25"/>
  <cols>
    <col min="2" max="2" width="4.7109375" bestFit="1" customWidth="1"/>
    <col min="3" max="3" width="52.5703125" bestFit="1" customWidth="1"/>
    <col min="4" max="4" width="8.42578125" customWidth="1"/>
    <col min="5" max="5" width="10.7109375" customWidth="1"/>
    <col min="6" max="6" width="12.140625" bestFit="1" customWidth="1"/>
    <col min="7" max="7" width="13.140625" bestFit="1" customWidth="1"/>
    <col min="9" max="9" width="14.5703125" style="113" customWidth="1"/>
    <col min="10" max="10" width="13.7109375" style="113" customWidth="1"/>
    <col min="11" max="11" width="15.140625" style="106" customWidth="1"/>
    <col min="12" max="12" width="14.5703125" style="114" customWidth="1"/>
    <col min="13" max="13" width="13.7109375" style="114" customWidth="1"/>
    <col min="14" max="14" width="15.140625" style="108" customWidth="1"/>
    <col min="15" max="15" width="12.140625" bestFit="1" customWidth="1"/>
    <col min="16" max="16" width="13.140625" bestFit="1" customWidth="1"/>
    <col min="19" max="19" width="13" bestFit="1" customWidth="1"/>
  </cols>
  <sheetData>
    <row r="1" spans="2:17" ht="15.75" thickBot="1" x14ac:dyDescent="0.3">
      <c r="I1"/>
      <c r="J1"/>
      <c r="K1"/>
      <c r="L1"/>
      <c r="M1"/>
      <c r="N1"/>
      <c r="O1" s="40"/>
      <c r="P1" s="40"/>
      <c r="Q1" s="41"/>
    </row>
    <row r="2" spans="2:17" x14ac:dyDescent="0.25">
      <c r="B2" s="269" t="s">
        <v>72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1"/>
    </row>
    <row r="3" spans="2:17" ht="15.75" thickBot="1" x14ac:dyDescent="0.3">
      <c r="B3" s="272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4"/>
    </row>
    <row r="4" spans="2:17" ht="15.75" thickBot="1" x14ac:dyDescent="0.3">
      <c r="B4" s="275" t="s">
        <v>73</v>
      </c>
      <c r="C4" s="275" t="s">
        <v>63</v>
      </c>
      <c r="D4" s="275" t="s">
        <v>74</v>
      </c>
      <c r="E4" s="277" t="s">
        <v>75</v>
      </c>
      <c r="F4" s="279" t="s">
        <v>68</v>
      </c>
      <c r="G4" s="280"/>
      <c r="H4" s="281"/>
      <c r="I4" s="282" t="s">
        <v>76</v>
      </c>
      <c r="J4" s="283"/>
      <c r="K4" s="284"/>
      <c r="L4" s="279" t="s">
        <v>77</v>
      </c>
      <c r="M4" s="280"/>
      <c r="N4" s="281"/>
      <c r="O4" s="285" t="s">
        <v>78</v>
      </c>
      <c r="P4" s="286"/>
      <c r="Q4" s="287"/>
    </row>
    <row r="5" spans="2:17" ht="51" x14ac:dyDescent="0.25">
      <c r="B5" s="276"/>
      <c r="C5" s="276"/>
      <c r="D5" s="276"/>
      <c r="E5" s="278"/>
      <c r="F5" s="44" t="s">
        <v>79</v>
      </c>
      <c r="G5" s="42" t="s">
        <v>80</v>
      </c>
      <c r="H5" s="43" t="s">
        <v>81</v>
      </c>
      <c r="I5" s="44" t="s">
        <v>79</v>
      </c>
      <c r="J5" s="42" t="s">
        <v>80</v>
      </c>
      <c r="K5" s="43" t="s">
        <v>81</v>
      </c>
      <c r="L5" s="45" t="s">
        <v>79</v>
      </c>
      <c r="M5" s="46" t="s">
        <v>80</v>
      </c>
      <c r="N5" s="47" t="s">
        <v>81</v>
      </c>
      <c r="O5" s="44" t="s">
        <v>79</v>
      </c>
      <c r="P5" s="42" t="s">
        <v>80</v>
      </c>
      <c r="Q5" s="43" t="s">
        <v>81</v>
      </c>
    </row>
    <row r="6" spans="2:17" ht="15" customHeight="1" x14ac:dyDescent="0.25">
      <c r="B6" s="265" t="s">
        <v>82</v>
      </c>
      <c r="C6" s="266"/>
      <c r="D6" s="48"/>
      <c r="E6" s="49"/>
      <c r="F6" s="50"/>
      <c r="G6" s="48"/>
      <c r="H6" s="51"/>
      <c r="I6" s="50"/>
      <c r="J6" s="48"/>
      <c r="K6" s="51"/>
      <c r="L6" s="50"/>
      <c r="M6" s="48"/>
      <c r="N6" s="52"/>
      <c r="O6" s="50"/>
      <c r="P6" s="48"/>
      <c r="Q6" s="51"/>
    </row>
    <row r="7" spans="2:17" x14ac:dyDescent="0.25">
      <c r="B7" s="53">
        <v>1</v>
      </c>
      <c r="C7" s="54" t="s">
        <v>83</v>
      </c>
      <c r="D7" s="53" t="s">
        <v>84</v>
      </c>
      <c r="E7" s="55">
        <v>1</v>
      </c>
      <c r="F7" s="56">
        <v>2304207</v>
      </c>
      <c r="G7" s="57">
        <f t="shared" ref="G7:G19" si="0">+F7*E7</f>
        <v>2304207</v>
      </c>
      <c r="H7" s="58">
        <v>35</v>
      </c>
      <c r="I7" s="56">
        <v>2512105</v>
      </c>
      <c r="J7" s="57">
        <f>+I7*E7</f>
        <v>2512105</v>
      </c>
      <c r="K7" s="58">
        <v>40</v>
      </c>
      <c r="L7" s="59">
        <v>6860000</v>
      </c>
      <c r="M7" s="60">
        <f>+L7*E7</f>
        <v>6860000</v>
      </c>
      <c r="N7" s="61" t="s">
        <v>85</v>
      </c>
      <c r="O7" s="62">
        <v>2595029</v>
      </c>
      <c r="P7" s="63">
        <f>+O7*E7</f>
        <v>2595029</v>
      </c>
      <c r="Q7" s="58">
        <v>40</v>
      </c>
    </row>
    <row r="8" spans="2:17" x14ac:dyDescent="0.25">
      <c r="B8" s="53">
        <v>2</v>
      </c>
      <c r="C8" s="64" t="s">
        <v>86</v>
      </c>
      <c r="D8" s="53" t="s">
        <v>84</v>
      </c>
      <c r="E8" s="65">
        <v>2</v>
      </c>
      <c r="F8" s="59">
        <v>2913793</v>
      </c>
      <c r="G8" s="60">
        <f t="shared" si="0"/>
        <v>5827586</v>
      </c>
      <c r="H8" s="61">
        <v>10</v>
      </c>
      <c r="I8" s="59">
        <v>3176692</v>
      </c>
      <c r="J8" s="57">
        <f t="shared" ref="J8:J62" si="1">+I8*E8</f>
        <v>6353384</v>
      </c>
      <c r="K8" s="61">
        <v>20</v>
      </c>
      <c r="L8" s="59">
        <v>5480000</v>
      </c>
      <c r="M8" s="60">
        <f t="shared" ref="M8:M62" si="2">+L8*E8</f>
        <v>10960000</v>
      </c>
      <c r="N8" s="61" t="s">
        <v>87</v>
      </c>
      <c r="O8" s="62">
        <v>3281553</v>
      </c>
      <c r="P8" s="63">
        <f t="shared" ref="P8:P62" si="3">+O8*E8</f>
        <v>6563106</v>
      </c>
      <c r="Q8" s="61">
        <v>20</v>
      </c>
    </row>
    <row r="9" spans="2:17" x14ac:dyDescent="0.25">
      <c r="B9" s="53">
        <v>3</v>
      </c>
      <c r="C9" s="54" t="s">
        <v>88</v>
      </c>
      <c r="D9" s="53" t="s">
        <v>84</v>
      </c>
      <c r="E9" s="55">
        <v>8</v>
      </c>
      <c r="F9" s="56">
        <v>2741379</v>
      </c>
      <c r="G9" s="57">
        <f t="shared" si="0"/>
        <v>21931032</v>
      </c>
      <c r="H9" s="58">
        <v>45</v>
      </c>
      <c r="I9" s="56">
        <v>2988722</v>
      </c>
      <c r="J9" s="57">
        <f t="shared" si="1"/>
        <v>23909776</v>
      </c>
      <c r="K9" s="58">
        <v>40</v>
      </c>
      <c r="L9" s="59">
        <v>1645000</v>
      </c>
      <c r="M9" s="60">
        <f t="shared" si="2"/>
        <v>13160000</v>
      </c>
      <c r="N9" s="61" t="s">
        <v>89</v>
      </c>
      <c r="O9" s="62">
        <v>3087379</v>
      </c>
      <c r="P9" s="63">
        <f t="shared" si="3"/>
        <v>24699032</v>
      </c>
      <c r="Q9" s="58">
        <v>45</v>
      </c>
    </row>
    <row r="10" spans="2:17" x14ac:dyDescent="0.25">
      <c r="B10" s="53">
        <v>4</v>
      </c>
      <c r="C10" s="54" t="s">
        <v>90</v>
      </c>
      <c r="D10" s="53" t="s">
        <v>84</v>
      </c>
      <c r="E10" s="55">
        <v>1</v>
      </c>
      <c r="F10" s="56">
        <v>536076</v>
      </c>
      <c r="G10" s="57">
        <f t="shared" si="0"/>
        <v>536076</v>
      </c>
      <c r="H10" s="58">
        <v>10</v>
      </c>
      <c r="I10" s="56">
        <v>584444</v>
      </c>
      <c r="J10" s="57">
        <f t="shared" si="1"/>
        <v>584444</v>
      </c>
      <c r="K10" s="58">
        <v>15</v>
      </c>
      <c r="L10" s="59">
        <v>1371000</v>
      </c>
      <c r="M10" s="60">
        <f t="shared" si="2"/>
        <v>1371000</v>
      </c>
      <c r="N10" s="61" t="s">
        <v>87</v>
      </c>
      <c r="O10" s="62">
        <v>603736</v>
      </c>
      <c r="P10" s="63">
        <f t="shared" si="3"/>
        <v>603736</v>
      </c>
      <c r="Q10" s="58">
        <v>20</v>
      </c>
    </row>
    <row r="11" spans="2:17" x14ac:dyDescent="0.25">
      <c r="B11" s="53">
        <v>5</v>
      </c>
      <c r="C11" s="66" t="s">
        <v>91</v>
      </c>
      <c r="D11" s="67" t="s">
        <v>84</v>
      </c>
      <c r="E11" s="68">
        <f>E10</f>
        <v>1</v>
      </c>
      <c r="F11" s="56">
        <v>133452</v>
      </c>
      <c r="G11" s="57">
        <f t="shared" si="0"/>
        <v>133452</v>
      </c>
      <c r="H11" s="58" t="s">
        <v>92</v>
      </c>
      <c r="I11" s="56">
        <v>136873.84615384616</v>
      </c>
      <c r="J11" s="57">
        <f t="shared" si="1"/>
        <v>136873.84615384616</v>
      </c>
      <c r="K11" s="58" t="s">
        <v>92</v>
      </c>
      <c r="L11" s="59">
        <v>552000</v>
      </c>
      <c r="M11" s="60">
        <f t="shared" si="2"/>
        <v>552000</v>
      </c>
      <c r="N11" s="61" t="s">
        <v>93</v>
      </c>
      <c r="O11" s="62">
        <v>142428.55999359643</v>
      </c>
      <c r="P11" s="63">
        <f t="shared" si="3"/>
        <v>142428.55999359643</v>
      </c>
      <c r="Q11" s="58" t="s">
        <v>92</v>
      </c>
    </row>
    <row r="12" spans="2:17" x14ac:dyDescent="0.25">
      <c r="B12" s="53">
        <v>6</v>
      </c>
      <c r="C12" s="54" t="s">
        <v>94</v>
      </c>
      <c r="D12" s="53" t="s">
        <v>84</v>
      </c>
      <c r="E12" s="55">
        <v>1</v>
      </c>
      <c r="F12" s="56">
        <v>4172414</v>
      </c>
      <c r="G12" s="57">
        <f t="shared" si="0"/>
        <v>4172414</v>
      </c>
      <c r="H12" s="58">
        <v>10</v>
      </c>
      <c r="I12" s="56">
        <v>4041353</v>
      </c>
      <c r="J12" s="57">
        <f t="shared" si="1"/>
        <v>4041353</v>
      </c>
      <c r="K12" s="58">
        <v>15</v>
      </c>
      <c r="L12" s="59">
        <v>5138000</v>
      </c>
      <c r="M12" s="60">
        <f t="shared" si="2"/>
        <v>5138000</v>
      </c>
      <c r="N12" s="61" t="s">
        <v>87</v>
      </c>
      <c r="O12" s="62">
        <v>4174757</v>
      </c>
      <c r="P12" s="63">
        <f t="shared" si="3"/>
        <v>4174757</v>
      </c>
      <c r="Q12" s="58">
        <v>25</v>
      </c>
    </row>
    <row r="13" spans="2:17" x14ac:dyDescent="0.25">
      <c r="B13" s="53">
        <v>7</v>
      </c>
      <c r="C13" s="66" t="s">
        <v>95</v>
      </c>
      <c r="D13" s="67" t="s">
        <v>84</v>
      </c>
      <c r="E13" s="68">
        <f>E12</f>
        <v>1</v>
      </c>
      <c r="F13" s="56">
        <v>286601</v>
      </c>
      <c r="G13" s="57">
        <f t="shared" si="0"/>
        <v>286601</v>
      </c>
      <c r="H13" s="58" t="s">
        <v>92</v>
      </c>
      <c r="I13" s="56">
        <v>293949.74358974362</v>
      </c>
      <c r="J13" s="57">
        <f t="shared" si="1"/>
        <v>293949.74358974362</v>
      </c>
      <c r="K13" s="58" t="s">
        <v>92</v>
      </c>
      <c r="L13" s="59">
        <v>1030000</v>
      </c>
      <c r="M13" s="60">
        <f t="shared" si="2"/>
        <v>1030000</v>
      </c>
      <c r="N13" s="61" t="s">
        <v>93</v>
      </c>
      <c r="O13" s="62">
        <v>305879.02558766247</v>
      </c>
      <c r="P13" s="63">
        <f t="shared" si="3"/>
        <v>305879.02558766247</v>
      </c>
      <c r="Q13" s="58" t="s">
        <v>92</v>
      </c>
    </row>
    <row r="14" spans="2:17" x14ac:dyDescent="0.25">
      <c r="B14" s="53">
        <v>8</v>
      </c>
      <c r="C14" s="54" t="s">
        <v>96</v>
      </c>
      <c r="D14" s="53" t="s">
        <v>84</v>
      </c>
      <c r="E14" s="55">
        <v>1</v>
      </c>
      <c r="F14" s="56">
        <v>26200000</v>
      </c>
      <c r="G14" s="57">
        <f t="shared" si="0"/>
        <v>26200000</v>
      </c>
      <c r="H14" s="58">
        <v>60</v>
      </c>
      <c r="I14" s="56">
        <v>29863910</v>
      </c>
      <c r="J14" s="57">
        <f t="shared" si="1"/>
        <v>29863910</v>
      </c>
      <c r="K14" s="58">
        <v>60</v>
      </c>
      <c r="L14" s="59">
        <v>12330000</v>
      </c>
      <c r="M14" s="60">
        <f t="shared" si="2"/>
        <v>12330000</v>
      </c>
      <c r="N14" s="61" t="s">
        <v>97</v>
      </c>
      <c r="O14" s="62">
        <v>34815783</v>
      </c>
      <c r="P14" s="63">
        <f t="shared" si="3"/>
        <v>34815783</v>
      </c>
      <c r="Q14" s="58">
        <v>65</v>
      </c>
    </row>
    <row r="15" spans="2:17" x14ac:dyDescent="0.25">
      <c r="B15" s="53">
        <v>9</v>
      </c>
      <c r="C15" s="66" t="s">
        <v>98</v>
      </c>
      <c r="D15" s="67" t="s">
        <v>84</v>
      </c>
      <c r="E15" s="68">
        <f>E14</f>
        <v>1</v>
      </c>
      <c r="F15" s="56">
        <v>180961</v>
      </c>
      <c r="G15" s="57">
        <f t="shared" si="0"/>
        <v>180961</v>
      </c>
      <c r="H15" s="58" t="s">
        <v>92</v>
      </c>
      <c r="I15" s="56">
        <v>185601.02564102566</v>
      </c>
      <c r="J15" s="57">
        <f t="shared" si="1"/>
        <v>185601.02564102566</v>
      </c>
      <c r="K15" s="58" t="s">
        <v>92</v>
      </c>
      <c r="L15" s="59">
        <v>1177000</v>
      </c>
      <c r="M15" s="60">
        <f t="shared" si="2"/>
        <v>1177000</v>
      </c>
      <c r="N15" s="61" t="s">
        <v>93</v>
      </c>
      <c r="O15" s="62">
        <v>193133.22127057821</v>
      </c>
      <c r="P15" s="63">
        <f t="shared" si="3"/>
        <v>193133.22127057821</v>
      </c>
      <c r="Q15" s="58" t="s">
        <v>92</v>
      </c>
    </row>
    <row r="16" spans="2:17" x14ac:dyDescent="0.25">
      <c r="B16" s="53">
        <v>10</v>
      </c>
      <c r="C16" s="54" t="s">
        <v>99</v>
      </c>
      <c r="D16" s="53" t="s">
        <v>84</v>
      </c>
      <c r="E16" s="55">
        <v>1</v>
      </c>
      <c r="F16" s="56">
        <v>2132069</v>
      </c>
      <c r="G16" s="57">
        <f t="shared" si="0"/>
        <v>2132069</v>
      </c>
      <c r="H16" s="58">
        <v>10</v>
      </c>
      <c r="I16" s="56">
        <v>2324436</v>
      </c>
      <c r="J16" s="57">
        <f t="shared" si="1"/>
        <v>2324436</v>
      </c>
      <c r="K16" s="58">
        <v>15</v>
      </c>
      <c r="L16" s="59">
        <v>5489000</v>
      </c>
      <c r="M16" s="60">
        <f t="shared" si="2"/>
        <v>5489000</v>
      </c>
      <c r="N16" s="61" t="s">
        <v>87</v>
      </c>
      <c r="O16" s="62">
        <v>2401165</v>
      </c>
      <c r="P16" s="63">
        <f t="shared" si="3"/>
        <v>2401165</v>
      </c>
      <c r="Q16" s="58">
        <v>20</v>
      </c>
    </row>
    <row r="17" spans="2:17" x14ac:dyDescent="0.25">
      <c r="B17" s="53">
        <v>11</v>
      </c>
      <c r="C17" s="66" t="s">
        <v>100</v>
      </c>
      <c r="D17" s="67" t="s">
        <v>84</v>
      </c>
      <c r="E17" s="68">
        <f>E16</f>
        <v>1</v>
      </c>
      <c r="F17" s="56">
        <v>127119</v>
      </c>
      <c r="G17" s="57">
        <f t="shared" si="0"/>
        <v>127119</v>
      </c>
      <c r="H17" s="58" t="s">
        <v>92</v>
      </c>
      <c r="I17" s="56">
        <v>130378.46153846155</v>
      </c>
      <c r="J17" s="57">
        <f t="shared" si="1"/>
        <v>130378.46153846155</v>
      </c>
      <c r="K17" s="58" t="s">
        <v>92</v>
      </c>
      <c r="L17" s="59">
        <v>1104000</v>
      </c>
      <c r="M17" s="60">
        <f t="shared" si="2"/>
        <v>1104000</v>
      </c>
      <c r="N17" s="61" t="s">
        <v>93</v>
      </c>
      <c r="O17" s="62">
        <v>135669.57496197871</v>
      </c>
      <c r="P17" s="63">
        <f t="shared" si="3"/>
        <v>135669.57496197871</v>
      </c>
      <c r="Q17" s="58" t="s">
        <v>92</v>
      </c>
    </row>
    <row r="18" spans="2:17" x14ac:dyDescent="0.25">
      <c r="B18" s="53">
        <v>12</v>
      </c>
      <c r="C18" s="54" t="s">
        <v>101</v>
      </c>
      <c r="D18" s="53" t="s">
        <v>84</v>
      </c>
      <c r="E18" s="55">
        <v>1</v>
      </c>
      <c r="F18" s="56">
        <v>1420690</v>
      </c>
      <c r="G18" s="57">
        <f t="shared" si="0"/>
        <v>1420690</v>
      </c>
      <c r="H18" s="58">
        <v>20</v>
      </c>
      <c r="I18" s="56">
        <v>1548872</v>
      </c>
      <c r="J18" s="57">
        <f t="shared" si="1"/>
        <v>1548872</v>
      </c>
      <c r="K18" s="58">
        <v>20</v>
      </c>
      <c r="L18" s="59">
        <v>2073000</v>
      </c>
      <c r="M18" s="60">
        <f t="shared" si="2"/>
        <v>2073000</v>
      </c>
      <c r="N18" s="61" t="s">
        <v>87</v>
      </c>
      <c r="O18" s="62">
        <v>1600000</v>
      </c>
      <c r="P18" s="63">
        <f t="shared" si="3"/>
        <v>1600000</v>
      </c>
      <c r="Q18" s="58">
        <v>30</v>
      </c>
    </row>
    <row r="19" spans="2:17" x14ac:dyDescent="0.25">
      <c r="B19" s="53">
        <v>13</v>
      </c>
      <c r="C19" s="66" t="s">
        <v>102</v>
      </c>
      <c r="D19" s="67" t="s">
        <v>84</v>
      </c>
      <c r="E19" s="68">
        <f>E18</f>
        <v>1</v>
      </c>
      <c r="F19" s="56">
        <v>148714</v>
      </c>
      <c r="G19" s="57">
        <f t="shared" si="0"/>
        <v>148714</v>
      </c>
      <c r="H19" s="58" t="s">
        <v>92</v>
      </c>
      <c r="I19" s="56">
        <v>152527.1794871795</v>
      </c>
      <c r="J19" s="57">
        <f t="shared" si="1"/>
        <v>152527.1794871795</v>
      </c>
      <c r="K19" s="58" t="s">
        <v>92</v>
      </c>
      <c r="L19" s="59">
        <v>295000</v>
      </c>
      <c r="M19" s="60">
        <f t="shared" si="2"/>
        <v>295000</v>
      </c>
      <c r="N19" s="61" t="s">
        <v>93</v>
      </c>
      <c r="O19" s="62">
        <v>158717.1482696977</v>
      </c>
      <c r="P19" s="63">
        <f t="shared" si="3"/>
        <v>158717.1482696977</v>
      </c>
      <c r="Q19" s="58" t="s">
        <v>92</v>
      </c>
    </row>
    <row r="20" spans="2:17" x14ac:dyDescent="0.25">
      <c r="B20" s="265" t="s">
        <v>103</v>
      </c>
      <c r="C20" s="266"/>
      <c r="D20" s="69"/>
      <c r="E20" s="70"/>
      <c r="F20" s="71"/>
      <c r="G20" s="72"/>
      <c r="H20" s="51"/>
      <c r="I20" s="71"/>
      <c r="J20" s="72"/>
      <c r="K20" s="51"/>
      <c r="L20" s="73"/>
      <c r="M20" s="74"/>
      <c r="N20" s="52"/>
      <c r="O20" s="75"/>
      <c r="P20" s="76">
        <f t="shared" si="3"/>
        <v>0</v>
      </c>
      <c r="Q20" s="51"/>
    </row>
    <row r="21" spans="2:17" ht="26.25" x14ac:dyDescent="0.25">
      <c r="B21" s="53">
        <v>14</v>
      </c>
      <c r="C21" s="77" t="s">
        <v>104</v>
      </c>
      <c r="D21" s="53" t="s">
        <v>84</v>
      </c>
      <c r="E21" s="78">
        <v>1</v>
      </c>
      <c r="F21" s="59">
        <v>6137931</v>
      </c>
      <c r="G21" s="60">
        <f>+F21*E21</f>
        <v>6137931</v>
      </c>
      <c r="H21" s="61">
        <v>10</v>
      </c>
      <c r="I21" s="59">
        <v>6691729</v>
      </c>
      <c r="J21" s="57">
        <f t="shared" si="1"/>
        <v>6691729</v>
      </c>
      <c r="K21" s="61">
        <v>20</v>
      </c>
      <c r="L21" s="59">
        <v>10832000</v>
      </c>
      <c r="M21" s="60">
        <f t="shared" si="2"/>
        <v>10832000</v>
      </c>
      <c r="N21" s="61" t="s">
        <v>87</v>
      </c>
      <c r="O21" s="79">
        <v>6912621</v>
      </c>
      <c r="P21" s="63">
        <f t="shared" si="3"/>
        <v>6912621</v>
      </c>
      <c r="Q21" s="61">
        <v>20</v>
      </c>
    </row>
    <row r="22" spans="2:17" x14ac:dyDescent="0.25">
      <c r="B22" s="53">
        <v>15</v>
      </c>
      <c r="C22" s="54" t="s">
        <v>105</v>
      </c>
      <c r="D22" s="53" t="s">
        <v>84</v>
      </c>
      <c r="E22" s="78">
        <v>1</v>
      </c>
      <c r="F22" s="56">
        <v>3068966</v>
      </c>
      <c r="G22" s="57">
        <f>+F22*E22</f>
        <v>3068966</v>
      </c>
      <c r="H22" s="58">
        <v>10</v>
      </c>
      <c r="I22" s="56">
        <v>3345865</v>
      </c>
      <c r="J22" s="57">
        <f t="shared" si="1"/>
        <v>3345865</v>
      </c>
      <c r="K22" s="58">
        <v>15</v>
      </c>
      <c r="L22" s="59">
        <v>9886000</v>
      </c>
      <c r="M22" s="60">
        <f t="shared" si="2"/>
        <v>9886000</v>
      </c>
      <c r="N22" s="61" t="s">
        <v>87</v>
      </c>
      <c r="O22" s="62">
        <v>3456311</v>
      </c>
      <c r="P22" s="63">
        <f t="shared" si="3"/>
        <v>3456311</v>
      </c>
      <c r="Q22" s="58">
        <v>20</v>
      </c>
    </row>
    <row r="23" spans="2:17" x14ac:dyDescent="0.25">
      <c r="B23" s="53">
        <v>16</v>
      </c>
      <c r="C23" s="54" t="s">
        <v>106</v>
      </c>
      <c r="D23" s="53" t="s">
        <v>84</v>
      </c>
      <c r="E23" s="78">
        <v>1</v>
      </c>
      <c r="F23" s="56">
        <v>1244655</v>
      </c>
      <c r="G23" s="57">
        <f>+F23*E23</f>
        <v>1244655</v>
      </c>
      <c r="H23" s="58">
        <v>20</v>
      </c>
      <c r="I23" s="56">
        <v>1356955</v>
      </c>
      <c r="J23" s="57">
        <f t="shared" si="1"/>
        <v>1356955</v>
      </c>
      <c r="K23" s="58">
        <v>20</v>
      </c>
      <c r="L23" s="59">
        <v>13101000</v>
      </c>
      <c r="M23" s="60">
        <f t="shared" si="2"/>
        <v>13101000</v>
      </c>
      <c r="N23" s="61" t="s">
        <v>87</v>
      </c>
      <c r="O23" s="62">
        <v>1401748</v>
      </c>
      <c r="P23" s="63">
        <f t="shared" si="3"/>
        <v>1401748</v>
      </c>
      <c r="Q23" s="58">
        <v>30</v>
      </c>
    </row>
    <row r="24" spans="2:17" x14ac:dyDescent="0.25">
      <c r="B24" s="265" t="s">
        <v>107</v>
      </c>
      <c r="C24" s="266"/>
      <c r="D24" s="69"/>
      <c r="E24" s="70"/>
      <c r="F24" s="71"/>
      <c r="G24" s="72"/>
      <c r="H24" s="51"/>
      <c r="I24" s="71"/>
      <c r="J24" s="72"/>
      <c r="K24" s="51"/>
      <c r="L24" s="73"/>
      <c r="M24" s="74"/>
      <c r="N24" s="52"/>
      <c r="O24" s="75"/>
      <c r="P24" s="76">
        <f t="shared" si="3"/>
        <v>0</v>
      </c>
      <c r="Q24" s="51"/>
    </row>
    <row r="25" spans="2:17" x14ac:dyDescent="0.25">
      <c r="B25" s="53">
        <v>17</v>
      </c>
      <c r="C25" s="64" t="s">
        <v>108</v>
      </c>
      <c r="D25" s="53" t="s">
        <v>84</v>
      </c>
      <c r="E25" s="78">
        <v>10</v>
      </c>
      <c r="F25" s="59">
        <v>6041379</v>
      </c>
      <c r="G25" s="60">
        <f t="shared" ref="G25:G44" si="4">+F25*E25</f>
        <v>60413790</v>
      </c>
      <c r="H25" s="61">
        <v>10</v>
      </c>
      <c r="I25" s="59">
        <v>6586466</v>
      </c>
      <c r="J25" s="57">
        <f t="shared" si="1"/>
        <v>65864660</v>
      </c>
      <c r="K25" s="61">
        <v>15</v>
      </c>
      <c r="L25" s="59">
        <v>10832000</v>
      </c>
      <c r="M25" s="60">
        <f t="shared" si="2"/>
        <v>108320000</v>
      </c>
      <c r="N25" s="61" t="s">
        <v>87</v>
      </c>
      <c r="O25" s="79">
        <v>6803883</v>
      </c>
      <c r="P25" s="63">
        <f t="shared" si="3"/>
        <v>68038830</v>
      </c>
      <c r="Q25" s="61">
        <v>25</v>
      </c>
    </row>
    <row r="26" spans="2:17" x14ac:dyDescent="0.25">
      <c r="B26" s="53">
        <v>18</v>
      </c>
      <c r="C26" s="54" t="s">
        <v>109</v>
      </c>
      <c r="D26" s="53" t="s">
        <v>84</v>
      </c>
      <c r="E26" s="78">
        <v>4</v>
      </c>
      <c r="F26" s="56">
        <v>4379310</v>
      </c>
      <c r="G26" s="57">
        <f t="shared" si="4"/>
        <v>17517240</v>
      </c>
      <c r="H26" s="58">
        <v>10</v>
      </c>
      <c r="I26" s="56">
        <v>4774436</v>
      </c>
      <c r="J26" s="57">
        <f t="shared" si="1"/>
        <v>19097744</v>
      </c>
      <c r="K26" s="58">
        <v>15</v>
      </c>
      <c r="L26" s="59">
        <v>5010000</v>
      </c>
      <c r="M26" s="60">
        <f t="shared" si="2"/>
        <v>20040000</v>
      </c>
      <c r="N26" s="61" t="s">
        <v>110</v>
      </c>
      <c r="O26" s="62">
        <v>4932039</v>
      </c>
      <c r="P26" s="63">
        <f t="shared" si="3"/>
        <v>19728156</v>
      </c>
      <c r="Q26" s="58">
        <v>25</v>
      </c>
    </row>
    <row r="27" spans="2:17" x14ac:dyDescent="0.25">
      <c r="B27" s="53">
        <v>19</v>
      </c>
      <c r="C27" s="54" t="s">
        <v>111</v>
      </c>
      <c r="D27" s="53" t="s">
        <v>84</v>
      </c>
      <c r="E27" s="78">
        <v>1</v>
      </c>
      <c r="F27" s="56">
        <v>984760</v>
      </c>
      <c r="G27" s="57">
        <f t="shared" si="4"/>
        <v>984760</v>
      </c>
      <c r="H27" s="58">
        <v>10</v>
      </c>
      <c r="I27" s="56">
        <v>1073611</v>
      </c>
      <c r="J27" s="57">
        <f t="shared" si="1"/>
        <v>1073611</v>
      </c>
      <c r="K27" s="58">
        <v>15</v>
      </c>
      <c r="L27" s="59">
        <v>3203000</v>
      </c>
      <c r="M27" s="60">
        <f t="shared" si="2"/>
        <v>3203000</v>
      </c>
      <c r="N27" s="61"/>
      <c r="O27" s="62">
        <v>1109050</v>
      </c>
      <c r="P27" s="63">
        <f t="shared" si="3"/>
        <v>1109050</v>
      </c>
      <c r="Q27" s="58">
        <v>25</v>
      </c>
    </row>
    <row r="28" spans="2:17" x14ac:dyDescent="0.25">
      <c r="B28" s="53">
        <v>20</v>
      </c>
      <c r="C28" s="80" t="s">
        <v>112</v>
      </c>
      <c r="D28" s="53" t="s">
        <v>84</v>
      </c>
      <c r="E28" s="78">
        <v>3</v>
      </c>
      <c r="F28" s="59">
        <v>3408621</v>
      </c>
      <c r="G28" s="60">
        <f t="shared" si="4"/>
        <v>10225863</v>
      </c>
      <c r="H28" s="61">
        <v>20</v>
      </c>
      <c r="I28" s="59">
        <v>3716165</v>
      </c>
      <c r="J28" s="57">
        <f t="shared" si="1"/>
        <v>11148495</v>
      </c>
      <c r="K28" s="61">
        <v>25</v>
      </c>
      <c r="L28" s="59">
        <v>7202000</v>
      </c>
      <c r="M28" s="60">
        <f t="shared" si="2"/>
        <v>21606000</v>
      </c>
      <c r="N28" s="61" t="s">
        <v>89</v>
      </c>
      <c r="O28" s="79">
        <v>3838835</v>
      </c>
      <c r="P28" s="63">
        <f t="shared" si="3"/>
        <v>11516505</v>
      </c>
      <c r="Q28" s="61">
        <v>25</v>
      </c>
    </row>
    <row r="29" spans="2:17" x14ac:dyDescent="0.25">
      <c r="B29" s="53">
        <v>21</v>
      </c>
      <c r="C29" s="54" t="s">
        <v>113</v>
      </c>
      <c r="D29" s="53" t="s">
        <v>84</v>
      </c>
      <c r="E29" s="78">
        <v>3</v>
      </c>
      <c r="F29" s="56">
        <v>1014053</v>
      </c>
      <c r="G29" s="57">
        <f t="shared" si="4"/>
        <v>3042159</v>
      </c>
      <c r="H29" s="58">
        <v>10</v>
      </c>
      <c r="I29" s="56">
        <v>1105547</v>
      </c>
      <c r="J29" s="57">
        <f t="shared" si="1"/>
        <v>3316641</v>
      </c>
      <c r="K29" s="58">
        <v>15</v>
      </c>
      <c r="L29" s="59">
        <v>2255000</v>
      </c>
      <c r="M29" s="60">
        <f t="shared" si="2"/>
        <v>6765000</v>
      </c>
      <c r="N29" s="61" t="s">
        <v>89</v>
      </c>
      <c r="O29" s="62">
        <v>1142041</v>
      </c>
      <c r="P29" s="63">
        <f t="shared" si="3"/>
        <v>3426123</v>
      </c>
      <c r="Q29" s="58">
        <v>20</v>
      </c>
    </row>
    <row r="30" spans="2:17" x14ac:dyDescent="0.25">
      <c r="B30" s="53">
        <v>22</v>
      </c>
      <c r="C30" s="54" t="s">
        <v>114</v>
      </c>
      <c r="D30" s="53" t="s">
        <v>84</v>
      </c>
      <c r="E30" s="78">
        <v>1</v>
      </c>
      <c r="F30" s="56">
        <v>131034</v>
      </c>
      <c r="G30" s="57">
        <f t="shared" si="4"/>
        <v>131034</v>
      </c>
      <c r="H30" s="58">
        <v>10</v>
      </c>
      <c r="I30" s="56">
        <v>142857</v>
      </c>
      <c r="J30" s="57">
        <f t="shared" si="1"/>
        <v>142857</v>
      </c>
      <c r="K30" s="58">
        <v>15</v>
      </c>
      <c r="L30" s="59">
        <v>754000</v>
      </c>
      <c r="M30" s="60">
        <f t="shared" si="2"/>
        <v>754000</v>
      </c>
      <c r="N30" s="61" t="s">
        <v>89</v>
      </c>
      <c r="O30" s="62">
        <v>147573</v>
      </c>
      <c r="P30" s="63">
        <f t="shared" si="3"/>
        <v>147573</v>
      </c>
      <c r="Q30" s="58">
        <v>20</v>
      </c>
    </row>
    <row r="31" spans="2:17" x14ac:dyDescent="0.25">
      <c r="B31" s="53">
        <v>23</v>
      </c>
      <c r="C31" s="54" t="s">
        <v>115</v>
      </c>
      <c r="D31" s="53" t="s">
        <v>84</v>
      </c>
      <c r="E31" s="78">
        <v>1</v>
      </c>
      <c r="F31" s="56">
        <v>935000</v>
      </c>
      <c r="G31" s="57">
        <f t="shared" si="4"/>
        <v>935000</v>
      </c>
      <c r="H31" s="58">
        <v>10</v>
      </c>
      <c r="I31" s="56">
        <v>1019361</v>
      </c>
      <c r="J31" s="57">
        <f t="shared" si="1"/>
        <v>1019361</v>
      </c>
      <c r="K31" s="58">
        <v>15</v>
      </c>
      <c r="L31" s="59">
        <v>7838000</v>
      </c>
      <c r="M31" s="60">
        <f t="shared" si="2"/>
        <v>7838000</v>
      </c>
      <c r="N31" s="61" t="s">
        <v>89</v>
      </c>
      <c r="O31" s="62">
        <v>1053010</v>
      </c>
      <c r="P31" s="63">
        <f t="shared" si="3"/>
        <v>1053010</v>
      </c>
      <c r="Q31" s="58">
        <v>20</v>
      </c>
    </row>
    <row r="32" spans="2:17" x14ac:dyDescent="0.25">
      <c r="B32" s="53">
        <v>24</v>
      </c>
      <c r="C32" s="54" t="s">
        <v>116</v>
      </c>
      <c r="D32" s="53" t="s">
        <v>84</v>
      </c>
      <c r="E32" s="78">
        <v>3</v>
      </c>
      <c r="F32" s="59">
        <v>217183</v>
      </c>
      <c r="G32" s="57">
        <f t="shared" si="4"/>
        <v>651549</v>
      </c>
      <c r="H32" s="58">
        <v>20</v>
      </c>
      <c r="I32" s="59">
        <v>236778</v>
      </c>
      <c r="J32" s="57">
        <f t="shared" si="1"/>
        <v>710334</v>
      </c>
      <c r="K32" s="58">
        <v>25</v>
      </c>
      <c r="L32" s="59">
        <v>354000</v>
      </c>
      <c r="M32" s="60">
        <f t="shared" si="2"/>
        <v>1062000</v>
      </c>
      <c r="N32" s="61" t="s">
        <v>89</v>
      </c>
      <c r="O32" s="79">
        <v>244594</v>
      </c>
      <c r="P32" s="63">
        <f t="shared" si="3"/>
        <v>733782</v>
      </c>
      <c r="Q32" s="58">
        <v>30</v>
      </c>
    </row>
    <row r="33" spans="2:17" x14ac:dyDescent="0.25">
      <c r="B33" s="53">
        <v>25</v>
      </c>
      <c r="C33" s="54" t="s">
        <v>117</v>
      </c>
      <c r="D33" s="53" t="s">
        <v>84</v>
      </c>
      <c r="E33" s="78">
        <v>1</v>
      </c>
      <c r="F33" s="56">
        <v>258621</v>
      </c>
      <c r="G33" s="57">
        <f t="shared" si="4"/>
        <v>258621</v>
      </c>
      <c r="H33" s="58">
        <v>20</v>
      </c>
      <c r="I33" s="56">
        <v>281955</v>
      </c>
      <c r="J33" s="57">
        <f t="shared" si="1"/>
        <v>281955</v>
      </c>
      <c r="K33" s="58">
        <v>25</v>
      </c>
      <c r="L33" s="59">
        <v>1234000</v>
      </c>
      <c r="M33" s="60">
        <f t="shared" si="2"/>
        <v>1234000</v>
      </c>
      <c r="N33" s="61" t="s">
        <v>89</v>
      </c>
      <c r="O33" s="62">
        <v>291262</v>
      </c>
      <c r="P33" s="63">
        <f t="shared" si="3"/>
        <v>291262</v>
      </c>
      <c r="Q33" s="58">
        <v>30</v>
      </c>
    </row>
    <row r="34" spans="2:17" x14ac:dyDescent="0.25">
      <c r="B34" s="53">
        <v>26</v>
      </c>
      <c r="C34" s="54" t="s">
        <v>118</v>
      </c>
      <c r="D34" s="53" t="s">
        <v>84</v>
      </c>
      <c r="E34" s="78">
        <v>1</v>
      </c>
      <c r="F34" s="56">
        <v>144740</v>
      </c>
      <c r="G34" s="57">
        <f t="shared" si="4"/>
        <v>144740</v>
      </c>
      <c r="H34" s="58">
        <v>20</v>
      </c>
      <c r="I34" s="56">
        <v>157799</v>
      </c>
      <c r="J34" s="57">
        <f t="shared" si="1"/>
        <v>157799</v>
      </c>
      <c r="K34" s="58">
        <v>25</v>
      </c>
      <c r="L34" s="59">
        <v>460000</v>
      </c>
      <c r="M34" s="60">
        <f t="shared" si="2"/>
        <v>460000</v>
      </c>
      <c r="N34" s="61" t="s">
        <v>89</v>
      </c>
      <c r="O34" s="62">
        <v>163008</v>
      </c>
      <c r="P34" s="63">
        <f t="shared" si="3"/>
        <v>163008</v>
      </c>
      <c r="Q34" s="58">
        <v>30</v>
      </c>
    </row>
    <row r="35" spans="2:17" x14ac:dyDescent="0.25">
      <c r="B35" s="53">
        <v>27</v>
      </c>
      <c r="C35" s="54" t="s">
        <v>119</v>
      </c>
      <c r="D35" s="53" t="s">
        <v>84</v>
      </c>
      <c r="E35" s="78">
        <v>3</v>
      </c>
      <c r="F35" s="56">
        <v>173355</v>
      </c>
      <c r="G35" s="57">
        <f t="shared" si="4"/>
        <v>520065</v>
      </c>
      <c r="H35" s="58">
        <v>20</v>
      </c>
      <c r="I35" s="56">
        <v>188996</v>
      </c>
      <c r="J35" s="57">
        <f t="shared" si="1"/>
        <v>566988</v>
      </c>
      <c r="K35" s="58">
        <v>20</v>
      </c>
      <c r="L35" s="59">
        <v>431000</v>
      </c>
      <c r="M35" s="60">
        <f t="shared" si="2"/>
        <v>1293000</v>
      </c>
      <c r="N35" s="61" t="s">
        <v>89</v>
      </c>
      <c r="O35" s="62">
        <v>195235</v>
      </c>
      <c r="P35" s="63">
        <f t="shared" si="3"/>
        <v>585705</v>
      </c>
      <c r="Q35" s="58">
        <v>30</v>
      </c>
    </row>
    <row r="36" spans="2:17" x14ac:dyDescent="0.25">
      <c r="B36" s="53">
        <v>28</v>
      </c>
      <c r="C36" s="54" t="s">
        <v>120</v>
      </c>
      <c r="D36" s="53" t="s">
        <v>84</v>
      </c>
      <c r="E36" s="78">
        <v>1</v>
      </c>
      <c r="F36" s="56">
        <v>928572</v>
      </c>
      <c r="G36" s="57">
        <f t="shared" si="4"/>
        <v>928572</v>
      </c>
      <c r="H36" s="58">
        <v>20</v>
      </c>
      <c r="I36" s="56">
        <v>1012353</v>
      </c>
      <c r="J36" s="57">
        <f t="shared" si="1"/>
        <v>1012353</v>
      </c>
      <c r="K36" s="58">
        <v>10</v>
      </c>
      <c r="L36" s="59">
        <v>9148000</v>
      </c>
      <c r="M36" s="60">
        <f t="shared" si="2"/>
        <v>9148000</v>
      </c>
      <c r="N36" s="61" t="s">
        <v>121</v>
      </c>
      <c r="O36" s="62">
        <v>1045771</v>
      </c>
      <c r="P36" s="63">
        <f t="shared" si="3"/>
        <v>1045771</v>
      </c>
      <c r="Q36" s="58">
        <v>30</v>
      </c>
    </row>
    <row r="37" spans="2:17" x14ac:dyDescent="0.25">
      <c r="B37" s="53">
        <v>29</v>
      </c>
      <c r="C37" s="54" t="s">
        <v>122</v>
      </c>
      <c r="D37" s="53" t="s">
        <v>84</v>
      </c>
      <c r="E37" s="78">
        <v>1</v>
      </c>
      <c r="F37" s="56">
        <v>149050</v>
      </c>
      <c r="G37" s="57">
        <f t="shared" si="4"/>
        <v>149050</v>
      </c>
      <c r="H37" s="58">
        <v>10</v>
      </c>
      <c r="I37" s="56">
        <v>162498</v>
      </c>
      <c r="J37" s="57">
        <f t="shared" si="1"/>
        <v>162498</v>
      </c>
      <c r="K37" s="58">
        <v>15</v>
      </c>
      <c r="L37" s="59">
        <v>546000</v>
      </c>
      <c r="M37" s="60">
        <f t="shared" si="2"/>
        <v>546000</v>
      </c>
      <c r="N37" s="61" t="s">
        <v>89</v>
      </c>
      <c r="O37" s="62">
        <v>167862</v>
      </c>
      <c r="P37" s="63">
        <f t="shared" si="3"/>
        <v>167862</v>
      </c>
      <c r="Q37" s="58">
        <v>20</v>
      </c>
    </row>
    <row r="38" spans="2:17" x14ac:dyDescent="0.25">
      <c r="B38" s="53">
        <v>30</v>
      </c>
      <c r="C38" s="54" t="s">
        <v>123</v>
      </c>
      <c r="D38" s="53" t="s">
        <v>84</v>
      </c>
      <c r="E38" s="78">
        <v>3</v>
      </c>
      <c r="F38" s="56">
        <v>313793</v>
      </c>
      <c r="G38" s="57">
        <f t="shared" si="4"/>
        <v>941379</v>
      </c>
      <c r="H38" s="58">
        <v>20</v>
      </c>
      <c r="I38" s="56">
        <v>342105</v>
      </c>
      <c r="J38" s="57">
        <f t="shared" si="1"/>
        <v>1026315</v>
      </c>
      <c r="K38" s="58">
        <v>20</v>
      </c>
      <c r="L38" s="59">
        <v>1080000</v>
      </c>
      <c r="M38" s="60">
        <f t="shared" si="2"/>
        <v>3240000</v>
      </c>
      <c r="N38" s="61" t="s">
        <v>89</v>
      </c>
      <c r="O38" s="62">
        <v>353398</v>
      </c>
      <c r="P38" s="63">
        <f t="shared" si="3"/>
        <v>1060194</v>
      </c>
      <c r="Q38" s="58">
        <v>30</v>
      </c>
    </row>
    <row r="39" spans="2:17" x14ac:dyDescent="0.25">
      <c r="B39" s="53">
        <v>31</v>
      </c>
      <c r="C39" s="54" t="s">
        <v>124</v>
      </c>
      <c r="D39" s="53" t="s">
        <v>84</v>
      </c>
      <c r="E39" s="78">
        <v>3</v>
      </c>
      <c r="F39" s="56">
        <v>91097</v>
      </c>
      <c r="G39" s="57">
        <f t="shared" si="4"/>
        <v>273291</v>
      </c>
      <c r="H39" s="58">
        <v>10</v>
      </c>
      <c r="I39" s="56">
        <v>99316</v>
      </c>
      <c r="J39" s="57">
        <f t="shared" si="1"/>
        <v>297948</v>
      </c>
      <c r="K39" s="58">
        <v>15</v>
      </c>
      <c r="L39" s="59">
        <v>345000</v>
      </c>
      <c r="M39" s="60">
        <f t="shared" si="2"/>
        <v>1035000</v>
      </c>
      <c r="N39" s="61" t="s">
        <v>89</v>
      </c>
      <c r="O39" s="62">
        <v>102594</v>
      </c>
      <c r="P39" s="63">
        <f t="shared" si="3"/>
        <v>307782</v>
      </c>
      <c r="Q39" s="58">
        <v>20</v>
      </c>
    </row>
    <row r="40" spans="2:17" x14ac:dyDescent="0.25">
      <c r="B40" s="53">
        <v>32</v>
      </c>
      <c r="C40" s="54" t="s">
        <v>125</v>
      </c>
      <c r="D40" s="53" t="s">
        <v>84</v>
      </c>
      <c r="E40" s="78">
        <v>1</v>
      </c>
      <c r="F40" s="81">
        <v>0</v>
      </c>
      <c r="G40" s="82">
        <f t="shared" si="4"/>
        <v>0</v>
      </c>
      <c r="H40" s="58"/>
      <c r="I40" s="81">
        <v>0</v>
      </c>
      <c r="J40" s="82">
        <f t="shared" si="1"/>
        <v>0</v>
      </c>
      <c r="K40" s="58"/>
      <c r="L40" s="83">
        <v>0</v>
      </c>
      <c r="M40" s="84">
        <f t="shared" si="2"/>
        <v>0</v>
      </c>
      <c r="N40" s="61" t="s">
        <v>87</v>
      </c>
      <c r="O40" s="85">
        <v>0</v>
      </c>
      <c r="P40" s="86">
        <f t="shared" si="3"/>
        <v>0</v>
      </c>
      <c r="Q40" s="58"/>
    </row>
    <row r="41" spans="2:17" x14ac:dyDescent="0.25">
      <c r="B41" s="53">
        <v>33</v>
      </c>
      <c r="C41" s="54" t="s">
        <v>126</v>
      </c>
      <c r="D41" s="53" t="s">
        <v>84</v>
      </c>
      <c r="E41" s="78">
        <v>1</v>
      </c>
      <c r="F41" s="56">
        <v>620690</v>
      </c>
      <c r="G41" s="57">
        <f t="shared" si="4"/>
        <v>620690</v>
      </c>
      <c r="H41" s="58">
        <v>10</v>
      </c>
      <c r="I41" s="56">
        <v>676692</v>
      </c>
      <c r="J41" s="57">
        <f t="shared" si="1"/>
        <v>676692</v>
      </c>
      <c r="K41" s="58">
        <v>15</v>
      </c>
      <c r="L41" s="59">
        <v>833000</v>
      </c>
      <c r="M41" s="60">
        <f t="shared" si="2"/>
        <v>833000</v>
      </c>
      <c r="N41" s="61" t="s">
        <v>121</v>
      </c>
      <c r="O41" s="62">
        <v>699029</v>
      </c>
      <c r="P41" s="63">
        <f t="shared" si="3"/>
        <v>699029</v>
      </c>
      <c r="Q41" s="58">
        <v>20</v>
      </c>
    </row>
    <row r="42" spans="2:17" x14ac:dyDescent="0.25">
      <c r="B42" s="53">
        <v>34</v>
      </c>
      <c r="C42" s="54" t="s">
        <v>127</v>
      </c>
      <c r="D42" s="53" t="s">
        <v>84</v>
      </c>
      <c r="E42" s="78">
        <v>1</v>
      </c>
      <c r="F42" s="81">
        <v>0</v>
      </c>
      <c r="G42" s="82">
        <f t="shared" si="4"/>
        <v>0</v>
      </c>
      <c r="H42" s="58"/>
      <c r="I42" s="81">
        <v>0</v>
      </c>
      <c r="J42" s="82">
        <f t="shared" si="1"/>
        <v>0</v>
      </c>
      <c r="K42" s="58"/>
      <c r="L42" s="83">
        <v>0</v>
      </c>
      <c r="M42" s="84">
        <f t="shared" si="2"/>
        <v>0</v>
      </c>
      <c r="N42" s="61" t="s">
        <v>87</v>
      </c>
      <c r="O42" s="85">
        <v>0</v>
      </c>
      <c r="P42" s="86">
        <f t="shared" si="3"/>
        <v>0</v>
      </c>
      <c r="Q42" s="58"/>
    </row>
    <row r="43" spans="2:17" x14ac:dyDescent="0.25">
      <c r="B43" s="53">
        <v>35</v>
      </c>
      <c r="C43" s="54" t="s">
        <v>128</v>
      </c>
      <c r="D43" s="53" t="s">
        <v>84</v>
      </c>
      <c r="E43" s="78">
        <v>1</v>
      </c>
      <c r="F43" s="56">
        <v>491379</v>
      </c>
      <c r="G43" s="57">
        <f t="shared" si="4"/>
        <v>491379</v>
      </c>
      <c r="H43" s="58">
        <v>20</v>
      </c>
      <c r="I43" s="56">
        <v>535714</v>
      </c>
      <c r="J43" s="57">
        <f t="shared" si="1"/>
        <v>535714</v>
      </c>
      <c r="K43" s="58">
        <v>20</v>
      </c>
      <c r="L43" s="59">
        <v>833000</v>
      </c>
      <c r="M43" s="60">
        <f t="shared" si="2"/>
        <v>833000</v>
      </c>
      <c r="N43" s="61" t="s">
        <v>121</v>
      </c>
      <c r="O43" s="62">
        <v>553398</v>
      </c>
      <c r="P43" s="63">
        <f t="shared" si="3"/>
        <v>553398</v>
      </c>
      <c r="Q43" s="58">
        <v>30</v>
      </c>
    </row>
    <row r="44" spans="2:17" x14ac:dyDescent="0.25">
      <c r="B44" s="53">
        <v>36</v>
      </c>
      <c r="C44" s="54" t="s">
        <v>129</v>
      </c>
      <c r="D44" s="53" t="s">
        <v>84</v>
      </c>
      <c r="E44" s="78">
        <v>1</v>
      </c>
      <c r="F44" s="56">
        <v>579310</v>
      </c>
      <c r="G44" s="57">
        <f t="shared" si="4"/>
        <v>579310</v>
      </c>
      <c r="H44" s="58">
        <v>10</v>
      </c>
      <c r="I44" s="56">
        <v>631579</v>
      </c>
      <c r="J44" s="57">
        <f t="shared" si="1"/>
        <v>631579</v>
      </c>
      <c r="K44" s="58">
        <v>15</v>
      </c>
      <c r="L44" s="59">
        <v>1179000</v>
      </c>
      <c r="M44" s="60">
        <f t="shared" si="2"/>
        <v>1179000</v>
      </c>
      <c r="N44" s="61" t="s">
        <v>89</v>
      </c>
      <c r="O44" s="62">
        <v>652427</v>
      </c>
      <c r="P44" s="63">
        <f t="shared" si="3"/>
        <v>652427</v>
      </c>
      <c r="Q44" s="58">
        <v>20</v>
      </c>
    </row>
    <row r="45" spans="2:17" x14ac:dyDescent="0.25">
      <c r="B45" s="265" t="s">
        <v>130</v>
      </c>
      <c r="C45" s="266"/>
      <c r="D45" s="69"/>
      <c r="E45" s="70"/>
      <c r="F45" s="71"/>
      <c r="G45" s="72"/>
      <c r="H45" s="51"/>
      <c r="I45" s="71"/>
      <c r="J45" s="72"/>
      <c r="K45" s="51"/>
      <c r="L45" s="73"/>
      <c r="M45" s="74"/>
      <c r="N45" s="52"/>
      <c r="O45" s="75"/>
      <c r="P45" s="76">
        <f t="shared" si="3"/>
        <v>0</v>
      </c>
      <c r="Q45" s="51"/>
    </row>
    <row r="46" spans="2:17" x14ac:dyDescent="0.25">
      <c r="B46" s="53">
        <v>37</v>
      </c>
      <c r="C46" s="54" t="s">
        <v>131</v>
      </c>
      <c r="D46" s="53" t="s">
        <v>84</v>
      </c>
      <c r="E46" s="55">
        <v>3</v>
      </c>
      <c r="F46" s="56">
        <v>2245000</v>
      </c>
      <c r="G46" s="57">
        <f t="shared" ref="G46:G62" si="5">+F46*E46</f>
        <v>6735000</v>
      </c>
      <c r="H46" s="58">
        <v>20</v>
      </c>
      <c r="I46" s="56">
        <v>2447556</v>
      </c>
      <c r="J46" s="57">
        <f t="shared" si="1"/>
        <v>7342668</v>
      </c>
      <c r="K46" s="58">
        <v>30</v>
      </c>
      <c r="L46" s="59">
        <v>5160000</v>
      </c>
      <c r="M46" s="60">
        <f t="shared" si="2"/>
        <v>15480000</v>
      </c>
      <c r="N46" s="61" t="s">
        <v>89</v>
      </c>
      <c r="O46" s="62">
        <v>2528350</v>
      </c>
      <c r="P46" s="63">
        <f t="shared" si="3"/>
        <v>7585050</v>
      </c>
      <c r="Q46" s="58">
        <v>30</v>
      </c>
    </row>
    <row r="47" spans="2:17" x14ac:dyDescent="0.25">
      <c r="B47" s="53">
        <v>38</v>
      </c>
      <c r="C47" s="54" t="s">
        <v>132</v>
      </c>
      <c r="D47" s="53" t="s">
        <v>84</v>
      </c>
      <c r="E47" s="55">
        <v>2</v>
      </c>
      <c r="F47" s="56">
        <v>6724138</v>
      </c>
      <c r="G47" s="57">
        <f t="shared" si="5"/>
        <v>13448276</v>
      </c>
      <c r="H47" s="58">
        <v>20</v>
      </c>
      <c r="I47" s="56">
        <v>7330827</v>
      </c>
      <c r="J47" s="57">
        <f t="shared" si="1"/>
        <v>14661654</v>
      </c>
      <c r="K47" s="58">
        <v>20</v>
      </c>
      <c r="L47" s="59">
        <v>12067000</v>
      </c>
      <c r="M47" s="60">
        <f t="shared" si="2"/>
        <v>24134000</v>
      </c>
      <c r="N47" s="61" t="s">
        <v>89</v>
      </c>
      <c r="O47" s="62">
        <v>7572816</v>
      </c>
      <c r="P47" s="63">
        <f t="shared" si="3"/>
        <v>15145632</v>
      </c>
      <c r="Q47" s="58">
        <v>30</v>
      </c>
    </row>
    <row r="48" spans="2:17" x14ac:dyDescent="0.25">
      <c r="B48" s="53">
        <v>39</v>
      </c>
      <c r="C48" s="54" t="s">
        <v>133</v>
      </c>
      <c r="D48" s="53" t="s">
        <v>84</v>
      </c>
      <c r="E48" s="65">
        <v>2</v>
      </c>
      <c r="F48" s="56">
        <v>2013909</v>
      </c>
      <c r="G48" s="57">
        <f t="shared" si="5"/>
        <v>4027818</v>
      </c>
      <c r="H48" s="58">
        <v>10</v>
      </c>
      <c r="I48" s="56">
        <v>2195615</v>
      </c>
      <c r="J48" s="57">
        <f t="shared" si="1"/>
        <v>4391230</v>
      </c>
      <c r="K48" s="58">
        <v>10</v>
      </c>
      <c r="L48" s="59">
        <v>10891000</v>
      </c>
      <c r="M48" s="60">
        <f t="shared" si="2"/>
        <v>21782000</v>
      </c>
      <c r="N48" s="61" t="s">
        <v>134</v>
      </c>
      <c r="O48" s="62">
        <v>2268091</v>
      </c>
      <c r="P48" s="63">
        <f t="shared" si="3"/>
        <v>4536182</v>
      </c>
      <c r="Q48" s="58">
        <v>20</v>
      </c>
    </row>
    <row r="49" spans="2:19" x14ac:dyDescent="0.25">
      <c r="B49" s="53">
        <v>40</v>
      </c>
      <c r="C49" s="77" t="s">
        <v>135</v>
      </c>
      <c r="D49" s="53" t="s">
        <v>84</v>
      </c>
      <c r="E49" s="65">
        <v>7</v>
      </c>
      <c r="F49" s="56">
        <v>1025862</v>
      </c>
      <c r="G49" s="57">
        <f t="shared" si="5"/>
        <v>7181034</v>
      </c>
      <c r="H49" s="58">
        <v>10</v>
      </c>
      <c r="I49" s="56">
        <v>1118421</v>
      </c>
      <c r="J49" s="57">
        <f t="shared" si="1"/>
        <v>7828947</v>
      </c>
      <c r="K49" s="58">
        <v>20</v>
      </c>
      <c r="L49" s="59">
        <v>2569000</v>
      </c>
      <c r="M49" s="60">
        <f t="shared" si="2"/>
        <v>17983000</v>
      </c>
      <c r="N49" s="61" t="s">
        <v>89</v>
      </c>
      <c r="O49" s="62">
        <v>1155340</v>
      </c>
      <c r="P49" s="63">
        <f t="shared" si="3"/>
        <v>8087380</v>
      </c>
      <c r="Q49" s="58">
        <v>20</v>
      </c>
    </row>
    <row r="50" spans="2:19" x14ac:dyDescent="0.25">
      <c r="B50" s="53">
        <v>41</v>
      </c>
      <c r="C50" s="80" t="s">
        <v>136</v>
      </c>
      <c r="D50" s="87" t="s">
        <v>84</v>
      </c>
      <c r="E50" s="65">
        <v>7</v>
      </c>
      <c r="F50" s="59">
        <v>1137931</v>
      </c>
      <c r="G50" s="60">
        <f t="shared" si="5"/>
        <v>7965517</v>
      </c>
      <c r="H50" s="61">
        <v>10</v>
      </c>
      <c r="I50" s="59">
        <v>1240602</v>
      </c>
      <c r="J50" s="57">
        <f t="shared" si="1"/>
        <v>8684214</v>
      </c>
      <c r="K50" s="61">
        <v>15</v>
      </c>
      <c r="L50" s="59">
        <v>2638000</v>
      </c>
      <c r="M50" s="60">
        <f t="shared" si="2"/>
        <v>18466000</v>
      </c>
      <c r="N50" s="61" t="s">
        <v>87</v>
      </c>
      <c r="O50" s="79">
        <v>1281553</v>
      </c>
      <c r="P50" s="63">
        <f t="shared" si="3"/>
        <v>8970871</v>
      </c>
      <c r="Q50" s="61">
        <v>20</v>
      </c>
    </row>
    <row r="51" spans="2:19" x14ac:dyDescent="0.25">
      <c r="B51" s="53">
        <v>42</v>
      </c>
      <c r="C51" s="64" t="s">
        <v>137</v>
      </c>
      <c r="D51" s="87" t="s">
        <v>84</v>
      </c>
      <c r="E51" s="65">
        <v>2</v>
      </c>
      <c r="F51" s="59">
        <v>4628276</v>
      </c>
      <c r="G51" s="60">
        <f t="shared" si="5"/>
        <v>9256552</v>
      </c>
      <c r="H51" s="61">
        <v>20</v>
      </c>
      <c r="I51" s="59">
        <v>5045865</v>
      </c>
      <c r="J51" s="57">
        <f t="shared" si="1"/>
        <v>10091730</v>
      </c>
      <c r="K51" s="61">
        <v>30</v>
      </c>
      <c r="L51" s="59">
        <v>6850000</v>
      </c>
      <c r="M51" s="60">
        <f t="shared" si="2"/>
        <v>13700000</v>
      </c>
      <c r="N51" s="61" t="s">
        <v>89</v>
      </c>
      <c r="O51" s="79">
        <v>5212427</v>
      </c>
      <c r="P51" s="63">
        <f t="shared" si="3"/>
        <v>10424854</v>
      </c>
      <c r="Q51" s="61">
        <v>30</v>
      </c>
    </row>
    <row r="52" spans="2:19" x14ac:dyDescent="0.25">
      <c r="B52" s="53">
        <v>43</v>
      </c>
      <c r="C52" s="88" t="s">
        <v>138</v>
      </c>
      <c r="D52" s="89" t="s">
        <v>84</v>
      </c>
      <c r="E52" s="65">
        <v>2</v>
      </c>
      <c r="F52" s="90">
        <v>0</v>
      </c>
      <c r="G52" s="91">
        <f t="shared" si="5"/>
        <v>0</v>
      </c>
      <c r="H52" s="92"/>
      <c r="I52" s="90">
        <v>0</v>
      </c>
      <c r="J52" s="82">
        <f t="shared" si="1"/>
        <v>0</v>
      </c>
      <c r="K52" s="92"/>
      <c r="L52" s="90">
        <v>13700000</v>
      </c>
      <c r="M52" s="84">
        <f t="shared" si="2"/>
        <v>27400000</v>
      </c>
      <c r="N52" s="92" t="s">
        <v>121</v>
      </c>
      <c r="O52" s="93">
        <v>0</v>
      </c>
      <c r="P52" s="86">
        <f t="shared" si="3"/>
        <v>0</v>
      </c>
      <c r="Q52" s="92"/>
    </row>
    <row r="53" spans="2:19" x14ac:dyDescent="0.25">
      <c r="B53" s="53">
        <v>44</v>
      </c>
      <c r="C53" s="94" t="s">
        <v>139</v>
      </c>
      <c r="D53" s="87" t="s">
        <v>84</v>
      </c>
      <c r="E53" s="65">
        <v>6</v>
      </c>
      <c r="F53" s="59">
        <v>324179</v>
      </c>
      <c r="G53" s="60">
        <f t="shared" si="5"/>
        <v>1945074</v>
      </c>
      <c r="H53" s="61">
        <v>10</v>
      </c>
      <c r="I53" s="59">
        <v>353429</v>
      </c>
      <c r="J53" s="57">
        <f t="shared" si="1"/>
        <v>2120574</v>
      </c>
      <c r="K53" s="61">
        <v>10</v>
      </c>
      <c r="L53" s="59">
        <v>2227000</v>
      </c>
      <c r="M53" s="60">
        <f t="shared" si="2"/>
        <v>13362000</v>
      </c>
      <c r="N53" s="61" t="s">
        <v>87</v>
      </c>
      <c r="O53" s="79">
        <v>365095</v>
      </c>
      <c r="P53" s="63">
        <f t="shared" si="3"/>
        <v>2190570</v>
      </c>
      <c r="Q53" s="61">
        <v>20</v>
      </c>
    </row>
    <row r="54" spans="2:19" x14ac:dyDescent="0.25">
      <c r="B54" s="53">
        <v>45</v>
      </c>
      <c r="C54" s="64" t="s">
        <v>140</v>
      </c>
      <c r="D54" s="87" t="s">
        <v>84</v>
      </c>
      <c r="E54" s="65">
        <v>6</v>
      </c>
      <c r="F54" s="59">
        <v>351724</v>
      </c>
      <c r="G54" s="60">
        <f t="shared" si="5"/>
        <v>2110344</v>
      </c>
      <c r="H54" s="61">
        <v>20</v>
      </c>
      <c r="I54" s="59">
        <v>383459</v>
      </c>
      <c r="J54" s="57">
        <f t="shared" si="1"/>
        <v>2300754</v>
      </c>
      <c r="K54" s="61">
        <v>25</v>
      </c>
      <c r="L54" s="59">
        <v>1542000</v>
      </c>
      <c r="M54" s="60">
        <f t="shared" si="2"/>
        <v>9252000</v>
      </c>
      <c r="N54" s="61" t="s">
        <v>89</v>
      </c>
      <c r="O54" s="79">
        <v>396117</v>
      </c>
      <c r="P54" s="63">
        <f t="shared" si="3"/>
        <v>2376702</v>
      </c>
      <c r="Q54" s="61">
        <v>30</v>
      </c>
    </row>
    <row r="55" spans="2:19" x14ac:dyDescent="0.25">
      <c r="B55" s="53">
        <v>46</v>
      </c>
      <c r="C55" s="54" t="s">
        <v>141</v>
      </c>
      <c r="D55" s="87" t="s">
        <v>84</v>
      </c>
      <c r="E55" s="78">
        <v>1</v>
      </c>
      <c r="F55" s="56">
        <v>17965517</v>
      </c>
      <c r="G55" s="57">
        <f t="shared" si="5"/>
        <v>17965517</v>
      </c>
      <c r="H55" s="58">
        <v>40</v>
      </c>
      <c r="I55" s="56">
        <v>19586466</v>
      </c>
      <c r="J55" s="57">
        <f t="shared" si="1"/>
        <v>19586466</v>
      </c>
      <c r="K55" s="58">
        <v>20</v>
      </c>
      <c r="L55" s="59">
        <v>8360000</v>
      </c>
      <c r="M55" s="60">
        <f t="shared" si="2"/>
        <v>8360000</v>
      </c>
      <c r="N55" s="61" t="s">
        <v>89</v>
      </c>
      <c r="O55" s="62">
        <v>20233010</v>
      </c>
      <c r="P55" s="63">
        <f t="shared" si="3"/>
        <v>20233010</v>
      </c>
      <c r="Q55" s="58">
        <v>25</v>
      </c>
      <c r="S55" s="95"/>
    </row>
    <row r="56" spans="2:19" x14ac:dyDescent="0.25">
      <c r="B56" s="53">
        <v>47</v>
      </c>
      <c r="C56" s="54" t="s">
        <v>142</v>
      </c>
      <c r="D56" s="87" t="s">
        <v>84</v>
      </c>
      <c r="E56" s="78">
        <v>1</v>
      </c>
      <c r="F56" s="56">
        <v>2039569</v>
      </c>
      <c r="G56" s="57">
        <f t="shared" si="5"/>
        <v>2039569</v>
      </c>
      <c r="H56" s="58">
        <v>15</v>
      </c>
      <c r="I56" s="56">
        <v>2223590</v>
      </c>
      <c r="J56" s="57">
        <f t="shared" si="1"/>
        <v>2223590</v>
      </c>
      <c r="K56" s="58">
        <v>20</v>
      </c>
      <c r="L56" s="59">
        <v>33563000</v>
      </c>
      <c r="M56" s="60">
        <f t="shared" si="2"/>
        <v>33563000</v>
      </c>
      <c r="N56" s="61" t="s">
        <v>85</v>
      </c>
      <c r="O56" s="62">
        <v>2296990</v>
      </c>
      <c r="P56" s="63">
        <f t="shared" si="3"/>
        <v>2296990</v>
      </c>
      <c r="Q56" s="58">
        <v>25</v>
      </c>
    </row>
    <row r="57" spans="2:19" x14ac:dyDescent="0.25">
      <c r="B57" s="53">
        <v>48</v>
      </c>
      <c r="C57" s="54" t="s">
        <v>143</v>
      </c>
      <c r="D57" s="87" t="s">
        <v>84</v>
      </c>
      <c r="E57" s="78">
        <v>1</v>
      </c>
      <c r="F57" s="56">
        <v>21732831</v>
      </c>
      <c r="G57" s="57">
        <f t="shared" si="5"/>
        <v>21732831</v>
      </c>
      <c r="H57" s="58">
        <v>15</v>
      </c>
      <c r="I57" s="56">
        <v>23693688</v>
      </c>
      <c r="J57" s="57">
        <f t="shared" si="1"/>
        <v>23693688</v>
      </c>
      <c r="K57" s="58">
        <v>20</v>
      </c>
      <c r="L57" s="59">
        <v>65069000</v>
      </c>
      <c r="M57" s="60">
        <f t="shared" si="2"/>
        <v>65069000</v>
      </c>
      <c r="N57" s="61" t="s">
        <v>134</v>
      </c>
      <c r="O57" s="62">
        <v>24475810</v>
      </c>
      <c r="P57" s="63">
        <f t="shared" si="3"/>
        <v>24475810</v>
      </c>
      <c r="Q57" s="58">
        <v>25</v>
      </c>
    </row>
    <row r="58" spans="2:19" x14ac:dyDescent="0.25">
      <c r="B58" s="53">
        <v>49</v>
      </c>
      <c r="C58" s="54" t="s">
        <v>144</v>
      </c>
      <c r="D58" s="87" t="s">
        <v>84</v>
      </c>
      <c r="E58" s="78">
        <v>1</v>
      </c>
      <c r="F58" s="56">
        <v>2732414</v>
      </c>
      <c r="G58" s="57">
        <f t="shared" si="5"/>
        <v>2732414</v>
      </c>
      <c r="H58" s="58">
        <v>15</v>
      </c>
      <c r="I58" s="56">
        <v>2978947</v>
      </c>
      <c r="J58" s="57">
        <f t="shared" si="1"/>
        <v>2978947</v>
      </c>
      <c r="K58" s="58">
        <v>20</v>
      </c>
      <c r="L58" s="59">
        <v>10275000</v>
      </c>
      <c r="M58" s="60">
        <f t="shared" si="2"/>
        <v>10275000</v>
      </c>
      <c r="N58" s="61" t="s">
        <v>89</v>
      </c>
      <c r="O58" s="62">
        <v>3077282</v>
      </c>
      <c r="P58" s="63">
        <f t="shared" si="3"/>
        <v>3077282</v>
      </c>
      <c r="Q58" s="58">
        <v>25</v>
      </c>
    </row>
    <row r="59" spans="2:19" x14ac:dyDescent="0.25">
      <c r="B59" s="53">
        <v>50</v>
      </c>
      <c r="C59" s="80" t="s">
        <v>145</v>
      </c>
      <c r="D59" s="87" t="s">
        <v>84</v>
      </c>
      <c r="E59" s="78">
        <v>1</v>
      </c>
      <c r="F59" s="59">
        <v>4607357</v>
      </c>
      <c r="G59" s="57">
        <f t="shared" si="5"/>
        <v>4607357</v>
      </c>
      <c r="H59" s="58">
        <v>20</v>
      </c>
      <c r="I59" s="59">
        <v>1895492</v>
      </c>
      <c r="J59" s="57">
        <f t="shared" si="1"/>
        <v>1895492</v>
      </c>
      <c r="K59" s="58">
        <v>25</v>
      </c>
      <c r="L59" s="59">
        <v>13323000</v>
      </c>
      <c r="M59" s="60">
        <f t="shared" si="2"/>
        <v>13323000</v>
      </c>
      <c r="N59" s="61" t="s">
        <v>134</v>
      </c>
      <c r="O59" s="79">
        <v>1958062</v>
      </c>
      <c r="P59" s="63">
        <f t="shared" si="3"/>
        <v>1958062</v>
      </c>
      <c r="Q59" s="58">
        <v>30</v>
      </c>
    </row>
    <row r="60" spans="2:19" x14ac:dyDescent="0.25">
      <c r="B60" s="53">
        <v>51</v>
      </c>
      <c r="C60" s="80" t="s">
        <v>146</v>
      </c>
      <c r="D60" s="87" t="s">
        <v>84</v>
      </c>
      <c r="E60" s="78">
        <v>1</v>
      </c>
      <c r="F60" s="59">
        <v>2472397</v>
      </c>
      <c r="G60" s="57">
        <f t="shared" si="5"/>
        <v>2472397</v>
      </c>
      <c r="H60" s="58">
        <v>20</v>
      </c>
      <c r="I60" s="59">
        <v>2695470</v>
      </c>
      <c r="J60" s="57">
        <f t="shared" si="1"/>
        <v>2695470</v>
      </c>
      <c r="K60" s="58">
        <v>20</v>
      </c>
      <c r="L60" s="59">
        <v>11131000</v>
      </c>
      <c r="M60" s="60">
        <f t="shared" si="2"/>
        <v>11131000</v>
      </c>
      <c r="N60" s="61" t="s">
        <v>85</v>
      </c>
      <c r="O60" s="79">
        <v>2784447</v>
      </c>
      <c r="P60" s="63">
        <f t="shared" si="3"/>
        <v>2784447</v>
      </c>
      <c r="Q60" s="58">
        <v>30</v>
      </c>
    </row>
    <row r="61" spans="2:19" x14ac:dyDescent="0.25">
      <c r="B61" s="53">
        <v>52</v>
      </c>
      <c r="C61" s="80" t="s">
        <v>147</v>
      </c>
      <c r="D61" s="87" t="s">
        <v>84</v>
      </c>
      <c r="E61" s="78">
        <v>1</v>
      </c>
      <c r="F61" s="59">
        <v>465517</v>
      </c>
      <c r="G61" s="57">
        <f t="shared" si="5"/>
        <v>465517</v>
      </c>
      <c r="H61" s="58">
        <v>10</v>
      </c>
      <c r="I61" s="59">
        <v>507519</v>
      </c>
      <c r="J61" s="57">
        <f t="shared" si="1"/>
        <v>507519</v>
      </c>
      <c r="K61" s="58">
        <v>20</v>
      </c>
      <c r="L61" s="59">
        <v>2912000</v>
      </c>
      <c r="M61" s="60">
        <f t="shared" si="2"/>
        <v>2912000</v>
      </c>
      <c r="N61" s="61" t="s">
        <v>85</v>
      </c>
      <c r="O61" s="79">
        <v>524272</v>
      </c>
      <c r="P61" s="63">
        <f t="shared" si="3"/>
        <v>524272</v>
      </c>
      <c r="Q61" s="58">
        <v>20</v>
      </c>
    </row>
    <row r="62" spans="2:19" ht="15.75" thickBot="1" x14ac:dyDescent="0.3">
      <c r="B62" s="53">
        <v>53</v>
      </c>
      <c r="C62" s="80" t="s">
        <v>148</v>
      </c>
      <c r="D62" s="87" t="s">
        <v>84</v>
      </c>
      <c r="E62" s="78">
        <v>1</v>
      </c>
      <c r="F62" s="96">
        <v>11586207</v>
      </c>
      <c r="G62" s="97">
        <f t="shared" si="5"/>
        <v>11586207</v>
      </c>
      <c r="H62" s="98">
        <v>30</v>
      </c>
      <c r="I62" s="96">
        <v>12631579</v>
      </c>
      <c r="J62" s="97">
        <f t="shared" si="1"/>
        <v>12631579</v>
      </c>
      <c r="K62" s="98">
        <v>35</v>
      </c>
      <c r="L62" s="96">
        <v>17467000</v>
      </c>
      <c r="M62" s="99">
        <f t="shared" si="2"/>
        <v>17467000</v>
      </c>
      <c r="N62" s="100" t="s">
        <v>89</v>
      </c>
      <c r="O62" s="101">
        <v>13048544</v>
      </c>
      <c r="P62" s="102">
        <f t="shared" si="3"/>
        <v>13048544</v>
      </c>
      <c r="Q62" s="98">
        <v>40</v>
      </c>
    </row>
    <row r="63" spans="2:19" x14ac:dyDescent="0.25">
      <c r="B63" s="257" t="s">
        <v>149</v>
      </c>
      <c r="C63" s="257"/>
      <c r="D63" s="257"/>
      <c r="E63" s="257"/>
      <c r="F63" s="267"/>
      <c r="G63" s="105">
        <f>+SUM(G7:G62)</f>
        <v>290932389</v>
      </c>
      <c r="H63" s="106"/>
      <c r="I63"/>
      <c r="J63" s="105">
        <f>+SUM(J7:J62)</f>
        <v>314790225.25641024</v>
      </c>
      <c r="L63"/>
      <c r="M63" s="107">
        <f>+SUM(M7:M62)</f>
        <v>608406000</v>
      </c>
      <c r="O63" s="104"/>
      <c r="P63" s="105">
        <f>SUM(P7:P62)</f>
        <v>329154240.53008354</v>
      </c>
    </row>
    <row r="64" spans="2:19" x14ac:dyDescent="0.25">
      <c r="B64" s="268" t="s">
        <v>64</v>
      </c>
      <c r="C64" s="268"/>
      <c r="D64" s="268"/>
      <c r="E64" s="268"/>
      <c r="F64" s="109">
        <v>0.19</v>
      </c>
      <c r="G64" s="110">
        <f>+G63*19%</f>
        <v>55277153.910000004</v>
      </c>
      <c r="H64" s="106"/>
      <c r="I64" s="109">
        <v>0.19</v>
      </c>
      <c r="J64" s="110">
        <f>+J63*19%</f>
        <v>59810142.798717946</v>
      </c>
      <c r="L64" s="111">
        <v>0.19</v>
      </c>
      <c r="M64" s="112">
        <f>+M63*19%</f>
        <v>115597140</v>
      </c>
      <c r="O64" s="109">
        <v>0.19</v>
      </c>
      <c r="P64" s="112">
        <f>+P63*19%</f>
        <v>62539305.70071587</v>
      </c>
    </row>
    <row r="65" spans="2:17" x14ac:dyDescent="0.25">
      <c r="B65" s="257" t="s">
        <v>150</v>
      </c>
      <c r="C65" s="257"/>
      <c r="D65" s="257"/>
      <c r="E65" s="257"/>
      <c r="F65" s="257"/>
      <c r="G65" s="110">
        <f>G63+G64</f>
        <v>346209542.91000003</v>
      </c>
      <c r="H65" s="106"/>
      <c r="I65"/>
      <c r="J65" s="110">
        <f>J63+J64</f>
        <v>374600368.05512822</v>
      </c>
      <c r="L65"/>
      <c r="M65" s="112">
        <f>M63+M64</f>
        <v>724003140</v>
      </c>
      <c r="O65" s="103"/>
      <c r="P65" s="112">
        <f>P63+P64</f>
        <v>391693546.23079944</v>
      </c>
    </row>
    <row r="66" spans="2:17" ht="15.75" thickBot="1" x14ac:dyDescent="0.3">
      <c r="B66" s="113"/>
      <c r="C66" s="113"/>
      <c r="D66" s="113"/>
      <c r="E66" s="113"/>
      <c r="F66" s="113"/>
      <c r="G66" s="113"/>
      <c r="H66" s="106"/>
    </row>
    <row r="67" spans="2:17" ht="63.75" x14ac:dyDescent="0.25">
      <c r="B67" s="115" t="s">
        <v>73</v>
      </c>
      <c r="C67" s="115" t="s">
        <v>63</v>
      </c>
      <c r="D67" s="115" t="s">
        <v>74</v>
      </c>
      <c r="E67" s="116" t="s">
        <v>151</v>
      </c>
      <c r="F67" s="117" t="s">
        <v>79</v>
      </c>
      <c r="G67" s="118" t="s">
        <v>150</v>
      </c>
      <c r="H67" s="119" t="s">
        <v>152</v>
      </c>
      <c r="I67" s="117" t="s">
        <v>79</v>
      </c>
      <c r="J67" s="118" t="s">
        <v>150</v>
      </c>
      <c r="K67" s="119" t="s">
        <v>152</v>
      </c>
      <c r="L67" s="117" t="s">
        <v>79</v>
      </c>
      <c r="M67" s="118" t="s">
        <v>150</v>
      </c>
      <c r="N67" s="119" t="s">
        <v>152</v>
      </c>
      <c r="O67" s="117" t="s">
        <v>79</v>
      </c>
      <c r="P67" s="118" t="s">
        <v>150</v>
      </c>
      <c r="Q67" s="119" t="s">
        <v>152</v>
      </c>
    </row>
    <row r="68" spans="2:17" x14ac:dyDescent="0.25">
      <c r="B68" s="67">
        <v>1</v>
      </c>
      <c r="C68" s="66" t="s">
        <v>153</v>
      </c>
      <c r="D68" s="67" t="s">
        <v>84</v>
      </c>
      <c r="E68" s="68">
        <f>E7</f>
        <v>1</v>
      </c>
      <c r="F68" s="56">
        <v>155320</v>
      </c>
      <c r="G68" s="57">
        <f>+F68*E68</f>
        <v>155320</v>
      </c>
      <c r="H68" s="58">
        <v>2</v>
      </c>
      <c r="I68" s="56">
        <v>158420.51282051281</v>
      </c>
      <c r="J68" s="57">
        <f>+I68*E68</f>
        <v>158420.51282051281</v>
      </c>
      <c r="K68" s="58">
        <v>2</v>
      </c>
      <c r="L68" s="59">
        <v>442000</v>
      </c>
      <c r="M68" s="60">
        <f>+L68*E68</f>
        <v>442000</v>
      </c>
      <c r="N68" s="61" t="s">
        <v>93</v>
      </c>
      <c r="O68" s="62">
        <v>164849.64913684997</v>
      </c>
      <c r="P68" s="63">
        <v>164849.64913684997</v>
      </c>
      <c r="Q68" s="58">
        <v>2</v>
      </c>
    </row>
    <row r="69" spans="2:17" x14ac:dyDescent="0.25">
      <c r="B69" s="67">
        <v>2</v>
      </c>
      <c r="C69" s="66" t="s">
        <v>154</v>
      </c>
      <c r="D69" s="67" t="s">
        <v>84</v>
      </c>
      <c r="E69" s="68">
        <f>E9</f>
        <v>8</v>
      </c>
      <c r="F69" s="56">
        <v>142545</v>
      </c>
      <c r="G69" s="57">
        <f>+F69*E69</f>
        <v>1140360</v>
      </c>
      <c r="H69" s="58">
        <v>2</v>
      </c>
      <c r="I69" s="56">
        <v>144540.51282051281</v>
      </c>
      <c r="J69" s="57">
        <f t="shared" ref="J69:J70" si="6">+I69*E69</f>
        <v>1156324.1025641025</v>
      </c>
      <c r="K69" s="58">
        <v>2</v>
      </c>
      <c r="L69" s="59">
        <v>1472000</v>
      </c>
      <c r="M69" s="60">
        <f t="shared" ref="M69:M70" si="7">+L69*E69</f>
        <v>11776000</v>
      </c>
      <c r="N69" s="61" t="s">
        <v>93</v>
      </c>
      <c r="O69" s="62">
        <v>150406.36089543477</v>
      </c>
      <c r="P69" s="63">
        <v>1203250.8871634782</v>
      </c>
      <c r="Q69" s="58">
        <v>2</v>
      </c>
    </row>
    <row r="70" spans="2:17" ht="15.75" thickBot="1" x14ac:dyDescent="0.3">
      <c r="B70" s="67">
        <v>3</v>
      </c>
      <c r="C70" s="66" t="s">
        <v>155</v>
      </c>
      <c r="D70" s="67" t="s">
        <v>84</v>
      </c>
      <c r="E70" s="68">
        <f>E8</f>
        <v>2</v>
      </c>
      <c r="F70" s="120">
        <v>142545</v>
      </c>
      <c r="G70" s="97">
        <f>+F70*E70</f>
        <v>285090</v>
      </c>
      <c r="H70" s="98">
        <v>2</v>
      </c>
      <c r="I70" s="120">
        <v>144540.51282051281</v>
      </c>
      <c r="J70" s="97">
        <f t="shared" si="6"/>
        <v>289081.02564102563</v>
      </c>
      <c r="K70" s="98">
        <v>2</v>
      </c>
      <c r="L70" s="96">
        <v>398000</v>
      </c>
      <c r="M70" s="99">
        <f t="shared" si="7"/>
        <v>796000</v>
      </c>
      <c r="N70" s="100" t="s">
        <v>93</v>
      </c>
      <c r="O70" s="121">
        <v>150406.36089543477</v>
      </c>
      <c r="P70" s="102">
        <v>300812.72179086955</v>
      </c>
      <c r="Q70" s="98">
        <v>2</v>
      </c>
    </row>
    <row r="71" spans="2:17" x14ac:dyDescent="0.25">
      <c r="B71" s="258" t="s">
        <v>149</v>
      </c>
      <c r="C71" s="258"/>
      <c r="D71" s="258"/>
      <c r="E71" s="258"/>
      <c r="F71" s="259"/>
      <c r="G71" s="123">
        <f>+SUM(G68:G70)</f>
        <v>1580770</v>
      </c>
      <c r="H71" s="106"/>
      <c r="I71"/>
      <c r="J71" s="123">
        <f>+SUM(J68:J70)</f>
        <v>1603825.641025641</v>
      </c>
      <c r="L71"/>
      <c r="M71" s="124">
        <f>+SUM(M68:M70)</f>
        <v>13014000</v>
      </c>
      <c r="O71" s="122"/>
      <c r="P71" s="123">
        <v>1668913.2580911999</v>
      </c>
    </row>
    <row r="72" spans="2:17" x14ac:dyDescent="0.25">
      <c r="B72" s="260" t="s">
        <v>156</v>
      </c>
      <c r="C72" s="258"/>
      <c r="D72" s="258"/>
      <c r="E72" s="261"/>
      <c r="F72" s="125">
        <v>0.12</v>
      </c>
      <c r="G72" s="126">
        <f>+G71*F72</f>
        <v>189692.4</v>
      </c>
      <c r="H72" s="106"/>
      <c r="I72" s="125">
        <v>0.12</v>
      </c>
      <c r="J72" s="126">
        <f>+J71*I72</f>
        <v>192459.07692307691</v>
      </c>
      <c r="L72" s="127">
        <v>0.12</v>
      </c>
      <c r="M72" s="126">
        <f>+M71*L72</f>
        <v>1561680</v>
      </c>
      <c r="O72" s="125">
        <v>0.12</v>
      </c>
      <c r="P72" s="128">
        <v>200269.59097094371</v>
      </c>
    </row>
    <row r="73" spans="2:17" x14ac:dyDescent="0.25">
      <c r="B73" s="260" t="s">
        <v>157</v>
      </c>
      <c r="C73" s="258"/>
      <c r="D73" s="258"/>
      <c r="E73" s="261"/>
      <c r="F73" s="125">
        <v>7.0000000000000007E-2</v>
      </c>
      <c r="G73" s="126">
        <f>+G71*F73</f>
        <v>110653.90000000001</v>
      </c>
      <c r="H73" s="106"/>
      <c r="I73" s="125">
        <v>7.0000000000000007E-2</v>
      </c>
      <c r="J73" s="126">
        <f>+J71*I73</f>
        <v>112267.79487179487</v>
      </c>
      <c r="L73" s="127">
        <v>7.0000000000000007E-2</v>
      </c>
      <c r="M73" s="129">
        <f>+M71*L73</f>
        <v>910980.00000000012</v>
      </c>
      <c r="O73" s="125">
        <v>7.0000000000000007E-2</v>
      </c>
      <c r="P73" s="128">
        <v>116823.92806638384</v>
      </c>
    </row>
    <row r="74" spans="2:17" x14ac:dyDescent="0.25">
      <c r="B74" s="260" t="s">
        <v>158</v>
      </c>
      <c r="C74" s="258"/>
      <c r="D74" s="258"/>
      <c r="E74" s="258"/>
      <c r="F74" s="261"/>
      <c r="G74" s="130">
        <f>+G73+G72+G71</f>
        <v>1881116.3</v>
      </c>
      <c r="H74" s="106"/>
      <c r="I74"/>
      <c r="J74" s="130">
        <f>+J73+J72+J71</f>
        <v>1908552.5128205128</v>
      </c>
      <c r="L74"/>
      <c r="M74" s="131">
        <f>+M73+M72+M71</f>
        <v>15486660</v>
      </c>
      <c r="O74" s="132"/>
      <c r="P74" s="130">
        <v>1986006.7771285251</v>
      </c>
    </row>
    <row r="75" spans="2:17" x14ac:dyDescent="0.25">
      <c r="B75" s="113"/>
      <c r="C75" s="113"/>
      <c r="D75" s="113"/>
      <c r="E75" s="113"/>
      <c r="F75" s="113"/>
      <c r="G75" s="113"/>
      <c r="H75" s="133"/>
      <c r="M75" s="134"/>
    </row>
    <row r="76" spans="2:17" x14ac:dyDescent="0.25">
      <c r="B76" s="262"/>
      <c r="C76" s="262"/>
      <c r="D76" s="113"/>
      <c r="E76" s="263" t="s">
        <v>60</v>
      </c>
      <c r="F76" s="264"/>
      <c r="G76" s="135">
        <f>G74+G65</f>
        <v>348090659.21000004</v>
      </c>
      <c r="H76" s="106"/>
      <c r="J76" s="135">
        <f>J74+J65</f>
        <v>376508920.56794876</v>
      </c>
      <c r="M76" s="136">
        <f>M65+M71</f>
        <v>737017140</v>
      </c>
      <c r="P76" s="135">
        <f>P65+P74</f>
        <v>393679553.00792795</v>
      </c>
    </row>
    <row r="77" spans="2:17" x14ac:dyDescent="0.25">
      <c r="B77" s="262"/>
      <c r="C77" s="262"/>
      <c r="D77" s="113"/>
      <c r="E77" s="113"/>
      <c r="F77" s="113"/>
      <c r="G77" s="113"/>
      <c r="H77" s="106"/>
      <c r="I77"/>
      <c r="L77"/>
      <c r="M77" s="137">
        <f>M74+M65</f>
        <v>739489800</v>
      </c>
      <c r="O77" s="138"/>
    </row>
    <row r="79" spans="2:17" x14ac:dyDescent="0.25">
      <c r="L79"/>
      <c r="M79"/>
      <c r="N79"/>
    </row>
    <row r="80" spans="2:17" x14ac:dyDescent="0.25">
      <c r="L80"/>
      <c r="M80"/>
      <c r="N80"/>
    </row>
    <row r="81" spans="12:14" x14ac:dyDescent="0.25">
      <c r="L81"/>
      <c r="M81"/>
      <c r="N81"/>
    </row>
    <row r="82" spans="12:14" x14ac:dyDescent="0.25">
      <c r="L82"/>
      <c r="M82"/>
      <c r="N82"/>
    </row>
  </sheetData>
  <mergeCells count="22">
    <mergeCell ref="B2:Q3"/>
    <mergeCell ref="B4:B5"/>
    <mergeCell ref="C4:C5"/>
    <mergeCell ref="D4:D5"/>
    <mergeCell ref="E4:E5"/>
    <mergeCell ref="F4:H4"/>
    <mergeCell ref="I4:K4"/>
    <mergeCell ref="L4:N4"/>
    <mergeCell ref="O4:Q4"/>
    <mergeCell ref="B76:C77"/>
    <mergeCell ref="E76:F76"/>
    <mergeCell ref="B6:C6"/>
    <mergeCell ref="B20:C20"/>
    <mergeCell ref="B24:C24"/>
    <mergeCell ref="B45:C45"/>
    <mergeCell ref="B63:F63"/>
    <mergeCell ref="B64:E64"/>
    <mergeCell ref="B65:F65"/>
    <mergeCell ref="B71:F71"/>
    <mergeCell ref="B72:E72"/>
    <mergeCell ref="B73:E73"/>
    <mergeCell ref="B74:F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 (2)</vt:lpstr>
      <vt:lpstr>REFERENCIAMIENTO</vt:lpstr>
      <vt:lpstr>COMPARATIVO</vt:lpstr>
      <vt:lpstr>'Hoja1 (2)'!Área_de_impresión</vt:lpstr>
      <vt:lpstr>REFERENCIAMIENTO!Área_de_impresión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Natalia Castro Osorio</cp:lastModifiedBy>
  <cp:lastPrinted>2023-07-25T15:57:05Z</cp:lastPrinted>
  <dcterms:created xsi:type="dcterms:W3CDTF">2013-10-01T18:54:08Z</dcterms:created>
  <dcterms:modified xsi:type="dcterms:W3CDTF">2024-02-20T22:13:47Z</dcterms:modified>
</cp:coreProperties>
</file>