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Z:\LIDER COMERCIAL\LICITACIONES\LICITACIONES 2023\LA ESU\"/>
    </mc:Choice>
  </mc:AlternateContent>
  <xr:revisionPtr revIDLastSave="0" documentId="8_{8E1B14C4-B2A0-AD49-A775-0AAA57022F76}" xr6:coauthVersionLast="47" xr6:coauthVersionMax="47" xr10:uidLastSave="{00000000-0000-0000-0000-000000000000}"/>
  <bookViews>
    <workbookView xWindow="0" yWindow="0" windowWidth="14370" windowHeight="12270" activeTab="1" xr2:uid="{00000000-000D-0000-FFFF-FFFF00000000}"/>
  </bookViews>
  <sheets>
    <sheet name="Pasajero (2)" sheetId="4" r:id="rId1"/>
    <sheet name="carga (2)" sheetId="5" r:id="rId2"/>
    <sheet name="Hoja1" sheetId="3" state="hidden" r:id="rId3"/>
  </sheets>
  <definedNames>
    <definedName name="_xlnm._FilterDatabase" localSheetId="1" hidden="1">'carga (2)'!$A$4:$W$12</definedName>
    <definedName name="_xlnm._FilterDatabase" localSheetId="0" hidden="1">'Pasajero (2)'!$A$4:$G$4</definedName>
    <definedName name="_xlnm.Print_Titles" localSheetId="1">'carga (2)'!$A:$A,'carga (2)'!$4:$4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4" l="1"/>
  <c r="E66" i="4"/>
  <c r="D66" i="4"/>
  <c r="F65" i="4"/>
  <c r="E65" i="4"/>
  <c r="D65" i="4"/>
  <c r="F64" i="4"/>
  <c r="E64" i="4"/>
  <c r="D64" i="4"/>
  <c r="F63" i="4"/>
  <c r="E63" i="4"/>
  <c r="D63" i="4"/>
  <c r="F62" i="4"/>
  <c r="E62" i="4"/>
  <c r="D62" i="4"/>
  <c r="F61" i="4"/>
  <c r="E61" i="4"/>
  <c r="D61" i="4"/>
  <c r="F60" i="4"/>
  <c r="E60" i="4"/>
  <c r="D60" i="4"/>
  <c r="F59" i="4"/>
  <c r="E59" i="4"/>
  <c r="D59" i="4"/>
  <c r="H18" i="4"/>
  <c r="G18" i="4"/>
  <c r="F18" i="4"/>
  <c r="E18" i="4"/>
  <c r="D18" i="4"/>
  <c r="H16" i="4"/>
  <c r="G16" i="4"/>
  <c r="F16" i="4"/>
  <c r="E16" i="4"/>
  <c r="D16" i="4"/>
  <c r="H15" i="4"/>
  <c r="G15" i="4"/>
  <c r="F15" i="4"/>
  <c r="E15" i="4"/>
  <c r="D15" i="4"/>
  <c r="G14" i="4"/>
  <c r="F14" i="4"/>
  <c r="E14" i="4"/>
  <c r="D14" i="4"/>
  <c r="G13" i="4"/>
  <c r="F13" i="4"/>
  <c r="E13" i="4"/>
  <c r="D13" i="4"/>
  <c r="H12" i="4"/>
  <c r="E11" i="4"/>
  <c r="D11" i="4"/>
  <c r="E10" i="4"/>
  <c r="D10" i="4"/>
  <c r="H9" i="4"/>
  <c r="G9" i="4"/>
  <c r="F9" i="4"/>
  <c r="E9" i="4"/>
  <c r="D9" i="4"/>
  <c r="E8" i="4"/>
  <c r="D8" i="4"/>
  <c r="H7" i="4"/>
  <c r="G7" i="4"/>
  <c r="F7" i="4"/>
  <c r="E7" i="4"/>
  <c r="D7" i="4"/>
  <c r="H6" i="4"/>
  <c r="G6" i="4"/>
  <c r="F6" i="4"/>
  <c r="E6" i="4"/>
  <c r="D6" i="4"/>
  <c r="H5" i="4"/>
  <c r="G5" i="4"/>
  <c r="F5" i="4"/>
  <c r="E5" i="4"/>
  <c r="D5" i="4"/>
</calcChain>
</file>

<file path=xl/sharedStrings.xml><?xml version="1.0" encoding="utf-8"?>
<sst xmlns="http://schemas.openxmlformats.org/spreadsheetml/2006/main" count="389" uniqueCount="145">
  <si>
    <t>TIPO DE TARIFA</t>
  </si>
  <si>
    <t>Descripción del Servicio</t>
  </si>
  <si>
    <t>Tipo de Cobertura / Unidad de Medida</t>
  </si>
  <si>
    <t xml:space="preserve">Bus (capacidad 30 o superior) </t>
  </si>
  <si>
    <t>Buseta /Busetón (capacidad 20 a 30 pasajeros )</t>
  </si>
  <si>
    <t xml:space="preserve">Vehículo tipo Van y/o Microbusetas (capacidad de 10  a 19 pasajeros) </t>
  </si>
  <si>
    <t xml:space="preserve">Automóvil, campero y/o camioneta  doble cabina </t>
  </si>
  <si>
    <t>Regulada</t>
  </si>
  <si>
    <t>Servicio de transporte dentro de la zona urbana, veredas y corregimientos de la ciudad de Medellín, Área metropolitana del valle de Aburrá</t>
  </si>
  <si>
    <t xml:space="preserve">Hora </t>
  </si>
  <si>
    <t>Servicio de transporte dentro de la zona urbana de la ciudad de Medellín</t>
  </si>
  <si>
    <t>Recorrido (equivale a ida y regreso)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</si>
  <si>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</si>
  <si>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</si>
  <si>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</si>
  <si>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</si>
  <si>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</si>
  <si>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Libre</t>
  </si>
  <si>
    <t>Por mes (Treinta días del mes 24 horas) -Municipio de Medellín</t>
  </si>
  <si>
    <t>Mes</t>
  </si>
  <si>
    <t>Por mes (Treinta días del mes 24 horas) -Área de Metropolitana Municipio de Medellín</t>
  </si>
  <si>
    <t>Servicio de transporte Aeropuerto Jmc</t>
  </si>
  <si>
    <t>Un Recorrido</t>
  </si>
  <si>
    <t xml:space="preserve">Servicio de transporte ciudad Santa Fe De Bogota </t>
  </si>
  <si>
    <t>Doble Recorrido</t>
  </si>
  <si>
    <t>Servicio de transporte ciudad Cali</t>
  </si>
  <si>
    <t>Servicio de transporte ciudad Barranquilla</t>
  </si>
  <si>
    <t>Servicio de transporte ciudad Cartagena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</si>
  <si>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</si>
  <si>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</si>
  <si>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</si>
  <si>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</si>
  <si>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</si>
  <si>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</si>
  <si>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</si>
  <si>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</si>
  <si>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</si>
  <si>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</si>
  <si>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Yarumal - Antioquia</t>
  </si>
  <si>
    <t>Tarifas adicionales</t>
  </si>
  <si>
    <t>PROMEDIO TARIFAS</t>
  </si>
  <si>
    <t>Día adicional (de espera o stand by)</t>
  </si>
  <si>
    <t>Recogida en sitio diferente a Medellín</t>
  </si>
  <si>
    <t>Recogida luego llevar un día y regresar varios días después al sitio destino</t>
  </si>
  <si>
    <t>Tipo</t>
  </si>
  <si>
    <t xml:space="preserve">Camión 1 tonelada </t>
  </si>
  <si>
    <t>Camión 1 a 3,4 toneladas</t>
  </si>
  <si>
    <t>Camión 3,5 a 5 toneladas</t>
  </si>
  <si>
    <t>Camión 3 a 5 toneladas con plataforma hidráulica</t>
  </si>
  <si>
    <t>Montacargas 1,5 hasta 3 Toneladas</t>
  </si>
  <si>
    <t>Montacargas 3 hasta 5 Toneladas</t>
  </si>
  <si>
    <t>Montacargas 5 hasta 10 Toneladas</t>
  </si>
  <si>
    <t>Montacargas 10 hasta 20 Toneladas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</si>
  <si>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</si>
  <si>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</si>
  <si>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</si>
  <si>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</si>
  <si>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</t>
  </si>
  <si>
    <t>Doble troque, Trailer, Remolque  o cama baja de 3 ejes</t>
  </si>
  <si>
    <t>Camión Grua  planchón (3-5 - 10  Toneladas)</t>
  </si>
  <si>
    <t>Bulldozer</t>
  </si>
  <si>
    <t>Excavadora</t>
  </si>
  <si>
    <t>Mini excavadora o pajarita</t>
  </si>
  <si>
    <t>Bobcat Cargador</t>
  </si>
  <si>
    <t xml:space="preserve"> Bobcat mini cargador</t>
  </si>
  <si>
    <t>Por hora - Municipio de Medellín, Mínimo 8 horas</t>
  </si>
  <si>
    <t>Por hora - Área de Metropolitana - Municipio de Medellín, Mínimo 8 horas</t>
  </si>
  <si>
    <t>Hora</t>
  </si>
  <si>
    <t>Por hora - Corregemientos Medellín, Mínimo 8 horas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</si>
  <si>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</si>
  <si>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</si>
  <si>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</si>
  <si>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</si>
  <si>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PROMEDIO</t>
  </si>
  <si>
    <t>Hora adicional</t>
  </si>
  <si>
    <t>Recogida en sitio diferente a Medellin</t>
  </si>
  <si>
    <t>Valor  kilométro  adicional después de 401 km camión 1 tonelada</t>
  </si>
  <si>
    <t>Valor  kilométro  adicional después de 401 km camión 1  a 3,4 toneladas</t>
  </si>
  <si>
    <t>Valor  kilométro  adicional después de 401 km camión  3,5 a 5 toneladas</t>
  </si>
  <si>
    <t>Valor  kilométro  adicional después de 401 km camión  5 ,1 a 10 toneladas</t>
  </si>
  <si>
    <t xml:space="preserve">Camión  5,1 a 10 toneladas
</t>
  </si>
  <si>
    <r>
      <rPr>
        <b/>
        <sz val="8"/>
        <rFont val="Calibri"/>
        <family val="2"/>
      </rPr>
      <t>SERVICIO DE TRANSPORTE DETENIDOS</t>
    </r>
  </si>
  <si>
    <r>
      <rPr>
        <b/>
        <sz val="8"/>
        <rFont val="Calibri"/>
        <family val="2"/>
      </rPr>
      <t>SALIDA</t>
    </r>
  </si>
  <si>
    <r>
      <rPr>
        <b/>
        <sz val="8"/>
        <rFont val="Calibri"/>
        <family val="2"/>
      </rPr>
      <t>DESTINO</t>
    </r>
  </si>
  <si>
    <r>
      <rPr>
        <b/>
        <sz val="8"/>
        <rFont val="Calibri"/>
        <family val="2"/>
      </rPr>
      <t>TIPO DE TRANSPORTE- VALOR TARIFAS</t>
    </r>
  </si>
  <si>
    <r>
      <rPr>
        <b/>
        <sz val="8"/>
        <rFont val="Calibri"/>
        <family val="2"/>
      </rPr>
      <t>Bus (capacidad 30 pasajeros o superior) Incluye baño</t>
    </r>
  </si>
  <si>
    <r>
      <rPr>
        <b/>
        <sz val="8"/>
        <rFont val="Calibri"/>
        <family val="2"/>
      </rPr>
      <t xml:space="preserve">Buseta / Busetón (capacidad 20
</t>
    </r>
    <r>
      <rPr>
        <b/>
        <sz val="8"/>
        <rFont val="Calibri"/>
        <family val="2"/>
      </rPr>
      <t>a 30 pasajeros ) No incluye baño</t>
    </r>
  </si>
  <si>
    <r>
      <rPr>
        <b/>
        <sz val="8"/>
        <rFont val="Calibri"/>
        <family val="2"/>
      </rPr>
      <t xml:space="preserve">Vehículo tipo Van y/o Microbuseta (capacidad de 10
</t>
    </r>
    <r>
      <rPr>
        <b/>
        <sz val="8"/>
        <rFont val="Calibri"/>
        <family val="2"/>
      </rPr>
      <t>a 19 pasajeros) No incluye baño</t>
    </r>
  </si>
  <si>
    <r>
      <rPr>
        <b/>
        <sz val="8"/>
        <rFont val="Calibri"/>
        <family val="2"/>
      </rPr>
      <t>UN RECORRIDO</t>
    </r>
  </si>
  <si>
    <r>
      <rPr>
        <b/>
        <sz val="8"/>
        <rFont val="Calibri"/>
        <family val="2"/>
      </rPr>
      <t>DOBLE RECORRIDO</t>
    </r>
  </si>
  <si>
    <t xml:space="preserve">Area Metropolitana </t>
  </si>
  <si>
    <r>
      <rPr>
        <sz val="8"/>
        <rFont val="Calibri"/>
        <family val="2"/>
      </rPr>
      <t>Municipio de Medellín</t>
    </r>
  </si>
  <si>
    <r>
      <rPr>
        <b/>
        <sz val="8"/>
        <rFont val="Calibri"/>
        <family val="2"/>
      </rPr>
      <t xml:space="preserve">Medellín y/o area metropolitana del
</t>
    </r>
    <r>
      <rPr>
        <b/>
        <sz val="8"/>
        <rFont val="Calibri"/>
        <family val="2"/>
      </rPr>
      <t>Valle de aburrá</t>
    </r>
  </si>
  <si>
    <r>
      <rPr>
        <sz val="8"/>
        <rFont val="Calibri"/>
        <family val="2"/>
      </rPr>
      <t>Area Metropolitana del valle de aburrá</t>
    </r>
  </si>
  <si>
    <r>
      <rPr>
        <sz val="8"/>
        <rFont val="Calibri"/>
        <family val="2"/>
      </rPr>
      <t>Yopal ( Casanare)</t>
    </r>
  </si>
  <si>
    <r>
      <rPr>
        <sz val="8"/>
        <rFont val="Calibri"/>
        <family val="2"/>
      </rPr>
      <t>Santa Rosa ( Antioquia)</t>
    </r>
  </si>
  <si>
    <r>
      <rPr>
        <sz val="8"/>
        <rFont val="Calibri"/>
        <family val="2"/>
      </rPr>
      <t>Andes ( Antioquia)</t>
    </r>
  </si>
  <si>
    <r>
      <rPr>
        <sz val="8"/>
        <rFont val="Calibri"/>
        <family val="2"/>
      </rPr>
      <t>Támesis ( Antioquia)</t>
    </r>
  </si>
  <si>
    <r>
      <rPr>
        <sz val="8"/>
        <rFont val="Calibri"/>
        <family val="2"/>
      </rPr>
      <t>Jericó ( Antioquia)</t>
    </r>
  </si>
  <si>
    <r>
      <rPr>
        <sz val="8"/>
        <rFont val="Calibri"/>
        <family val="2"/>
      </rPr>
      <t>Santo Domingo (</t>
    </r>
    <r>
      <rPr>
        <sz val="8"/>
        <rFont val="Calibri"/>
        <family val="2"/>
      </rPr>
      <t>Antioquia)</t>
    </r>
  </si>
  <si>
    <r>
      <rPr>
        <sz val="8"/>
        <rFont val="Calibri"/>
        <family val="2"/>
      </rPr>
      <t>La Ceja (Antioquia)</t>
    </r>
  </si>
  <si>
    <r>
      <rPr>
        <sz val="8"/>
        <rFont val="Calibri"/>
        <family val="2"/>
      </rPr>
      <t>Sonson (Antioquia)</t>
    </r>
  </si>
  <si>
    <r>
      <rPr>
        <sz val="8"/>
        <rFont val="Calibri"/>
        <family val="2"/>
      </rPr>
      <t>Valledupar (Cesar)</t>
    </r>
  </si>
  <si>
    <r>
      <rPr>
        <sz val="8"/>
        <rFont val="Calibri"/>
        <family val="2"/>
      </rPr>
      <t>Chiquinquirá (Boyacá)</t>
    </r>
  </si>
  <si>
    <r>
      <rPr>
        <sz val="8"/>
        <rFont val="Calibri"/>
        <family val="2"/>
      </rPr>
      <t>Tierra Alta (Cordoba)</t>
    </r>
  </si>
  <si>
    <t>Ciudad Bolivar (Antioquia)</t>
  </si>
  <si>
    <r>
      <rPr>
        <sz val="8"/>
        <rFont val="Calibri"/>
        <family val="2"/>
      </rPr>
      <t>Espinal (Tolima)</t>
    </r>
  </si>
  <si>
    <t>Servicio de transporte detenidos Area Metropolitana- Municipio de Medellín</t>
  </si>
  <si>
    <t>Servicio de transporte detenidos Municipio de Medellín y/o  Area Metropolitana del V.A. -Area metropolitana del V.A.</t>
  </si>
  <si>
    <t>Servicio de transporte detenidos Municipio de Medellín y/o  Area Metropolitana del V.A.- Yopal (Casanare)</t>
  </si>
  <si>
    <t>Servicio de transporte detenidos Municipio de Medellín y/o  Area Metropolitana del V.A. -Santa Rosa (Antioquia)</t>
  </si>
  <si>
    <t>Servicio de transporte detenidos Municipio de Medellín y/o  Area Metropolitana del V.A.- Andes (Antioquia)</t>
  </si>
  <si>
    <t>Servicio de transporte detenidos Municipio de Medellín y/o  Area Metropolitana del V.A.- Támesis (Antioquia)</t>
  </si>
  <si>
    <t>Servicio de transporte detenidos Municipio de Medellín y/o  Area Metropolitana del V.A.- Jericó (Antioquia)</t>
  </si>
  <si>
    <t>Servicio de transporte detenidos Municipio de Medellín y/o  Area Metropolitana del V.A.- Santo Domingo (Antioquia)</t>
  </si>
  <si>
    <t>Servicio de transporte detenidos Municipio de Medellín y/o  Area Metropolitana del V.A.- La Ceja (Antioquia)</t>
  </si>
  <si>
    <t>Servicio de transporte detenidos Municipio de Medellín y/o  Area Metropolitana del V.A.- Sonsón (Antioquia)</t>
  </si>
  <si>
    <t>Servicio de transporte detenidos Municipio de Medellín y/o  Area Metropolitana del V.A.- Valledupar (Cesar)</t>
  </si>
  <si>
    <t>Servicio de transporte detenidos Municipio de Medellín y/o  Area Metropolitana del V.A.- Chiquinquirá (Boyacá)</t>
  </si>
  <si>
    <t>Servicio de transporte detenidos Municipio de Medellín y/o  Area Metropolitana del V.A.- Tierra Alta (Cordoba)</t>
  </si>
  <si>
    <t>Servicio de transporte detenidos Municipio de Medellín y/o  Area Metropolitana del V.A.- Ciudad Bolivar (Antioquia)</t>
  </si>
  <si>
    <t>Servicio de transporte detenidos Municipio de Medellín y/o  Area Metropolitana del V.A.- Espinal (Tolima)</t>
  </si>
  <si>
    <t>Quince días (7 x24)</t>
  </si>
  <si>
    <t>Servicio de transporte dentro de la zona urbana, veredas y corregimientos del municipio de San Jerónimo</t>
  </si>
  <si>
    <t>Trayecto</t>
  </si>
  <si>
    <t>Servicio de transporte para el Metro de Medellín dentro de la zona urbana, veredas y corregimientos de la ciudad de Medellín, Área metropolitana del valle de Aburrá</t>
  </si>
  <si>
    <t>Servicio de transporte para el Metro de Medellín Aeropuerto Jmc. Incluído peajes</t>
  </si>
  <si>
    <t>Servicio de transporte para el Metro de Medellín -Municipio de Barbosa  y los corregimientos de Palmitas y Santa Elena (Parque Arví) 
 (Incluido Peajes)</t>
  </si>
  <si>
    <t>Servicio de transporte para el Metro de Medellín- Corredores verdes</t>
  </si>
  <si>
    <t>Stand By</t>
  </si>
  <si>
    <t>Servicio de transporte para el Metro de Medellín - Área metropolitana del valle de Aburrá</t>
  </si>
  <si>
    <t>Servicio de transporte para el Metro de Medellín  Área metropolitana del valle de Aburrá</t>
  </si>
  <si>
    <t>Mes (lunes a viernes)</t>
  </si>
  <si>
    <t xml:space="preserve">Servicio de transporte recorridos Medellín y Área Metropolitana del Valle de Aburrá. </t>
  </si>
  <si>
    <t>Día</t>
  </si>
  <si>
    <t>Servicio de transporte detenidos Municipio de Medellín y/o  Area Metropolitana del V.A.-Ibagué (Tolima)</t>
  </si>
  <si>
    <t>Servicio de transporte detenidos Municipio de Medellín y/o  Area Metropolitana del V.A.-Tuluá (Valle)</t>
  </si>
  <si>
    <t>Servicio de transporte para el Metro de Medellín dentro de la zona urbana, veredas y corregimientos de la ciudad de Medellín, Área metropolitana del valle de Aburrá.</t>
  </si>
  <si>
    <t>Automovil, y/o camioneta y/o station wagon</t>
  </si>
  <si>
    <t>Servicio de transporte en vehículos Híbridos y/o Eléctricos en la Ciudad Medellín</t>
  </si>
  <si>
    <t>PASAJEROS</t>
  </si>
  <si>
    <t>N/A</t>
  </si>
  <si>
    <t>ANEXO N° 2 - LISTADO TARIFAS SERVICIO TRANSPORTE</t>
  </si>
  <si>
    <t xml:space="preserve">ANEXO N° 2 - LISTADO TARIFAS SERVICIO TRANSPORTE </t>
  </si>
  <si>
    <t>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</si>
</sst>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(* #,##0_);_(* \(#,##0\);_(* &quot;-&quot;??_);_(@_)"/>
    <numFmt numFmtId="168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vertical="center" wrapText="1"/>
    </xf>
    <xf numFmtId="166" fontId="0" fillId="0" borderId="2" xfId="1" applyNumberFormat="1" applyFont="1" applyFill="1" applyBorder="1" applyAlignment="1">
      <alignment horizontal="center" vertical="center"/>
    </xf>
    <xf numFmtId="166" fontId="1" fillId="0" borderId="2" xfId="1" applyNumberFormat="1" applyFont="1" applyFill="1" applyBorder="1" applyAlignment="1">
      <alignment horizontal="center" vertical="center"/>
    </xf>
    <xf numFmtId="166" fontId="0" fillId="0" borderId="2" xfId="1" applyNumberFormat="1" applyFont="1" applyFill="1" applyBorder="1" applyAlignment="1">
      <alignment horizontal="center"/>
    </xf>
    <xf numFmtId="166" fontId="1" fillId="0" borderId="0" xfId="1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wrapText="1"/>
    </xf>
    <xf numFmtId="166" fontId="4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167" fontId="9" fillId="0" borderId="10" xfId="4" applyNumberFormat="1" applyFont="1" applyFill="1" applyBorder="1" applyAlignment="1">
      <alignment horizontal="left" vertical="center" shrinkToFit="1"/>
    </xf>
    <xf numFmtId="167" fontId="9" fillId="0" borderId="4" xfId="4" applyNumberFormat="1" applyFont="1" applyFill="1" applyBorder="1" applyAlignment="1">
      <alignment horizontal="left" vertical="center" shrinkToFit="1"/>
    </xf>
    <xf numFmtId="167" fontId="0" fillId="0" borderId="0" xfId="4" applyNumberFormat="1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top" wrapText="1"/>
    </xf>
    <xf numFmtId="3" fontId="12" fillId="0" borderId="3" xfId="2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top" wrapText="1"/>
    </xf>
    <xf numFmtId="3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/>
    <xf numFmtId="167" fontId="11" fillId="0" borderId="0" xfId="4" applyNumberFormat="1" applyFont="1" applyFill="1"/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3" fontId="12" fillId="0" borderId="0" xfId="0" applyNumberFormat="1" applyFont="1"/>
    <xf numFmtId="9" fontId="12" fillId="0" borderId="2" xfId="3" applyFont="1" applyFill="1" applyBorder="1"/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4" fontId="12" fillId="0" borderId="2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/>
    <xf numFmtId="0" fontId="3" fillId="0" borderId="0" xfId="0" applyFont="1" applyAlignment="1">
      <alignment vertical="center"/>
    </xf>
    <xf numFmtId="168" fontId="12" fillId="0" borderId="3" xfId="2" applyNumberFormat="1" applyFont="1" applyFill="1" applyBorder="1" applyAlignment="1">
      <alignment vertical="center" wrapText="1"/>
    </xf>
    <xf numFmtId="168" fontId="12" fillId="0" borderId="3" xfId="2" applyNumberFormat="1" applyFont="1" applyFill="1" applyBorder="1" applyAlignment="1">
      <alignment horizontal="right" vertical="center" wrapText="1"/>
    </xf>
    <xf numFmtId="168" fontId="12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wrapText="1" indent="13"/>
    </xf>
    <xf numFmtId="0" fontId="7" fillId="4" borderId="5" xfId="0" applyFont="1" applyFill="1" applyBorder="1" applyAlignment="1">
      <alignment horizontal="left" vertical="top" wrapText="1" indent="13"/>
    </xf>
    <xf numFmtId="0" fontId="7" fillId="4" borderId="6" xfId="0" applyFont="1" applyFill="1" applyBorder="1" applyAlignment="1">
      <alignment horizontal="left" vertical="top" wrapText="1" indent="13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Millares" xfId="4" builtinId="3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1360714</xdr:colOff>
      <xdr:row>2</xdr:row>
      <xdr:rowOff>54429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23" t="22229" r="60375" b="73638"/>
        <a:stretch/>
      </xdr:blipFill>
      <xdr:spPr bwMode="auto">
        <a:xfrm>
          <a:off x="0" y="0"/>
          <a:ext cx="2190750" cy="6531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0</xdr:row>
      <xdr:rowOff>68036</xdr:rowOff>
    </xdr:from>
    <xdr:to>
      <xdr:col>7</xdr:col>
      <xdr:colOff>911679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23" t="22229" r="60375" b="73638"/>
        <a:stretch/>
      </xdr:blipFill>
      <xdr:spPr bwMode="auto">
        <a:xfrm>
          <a:off x="9620250" y="68036"/>
          <a:ext cx="2190750" cy="6531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"/>
  <sheetViews>
    <sheetView showGridLines="0" zoomScale="80" zoomScaleNormal="80" workbookViewId="0">
      <pane ySplit="4" topLeftCell="A5" activePane="bottomLeft" state="frozen"/>
      <selection pane="bottomLeft" activeCell="D6" sqref="D6"/>
    </sheetView>
  </sheetViews>
  <sheetFormatPr defaultColWidth="38.875" defaultRowHeight="15" x14ac:dyDescent="0.2"/>
  <cols>
    <col min="1" max="1" width="12.375" style="34" customWidth="1"/>
    <col min="2" max="2" width="50.984375" style="31" customWidth="1"/>
    <col min="3" max="3" width="22.59765625" style="31" customWidth="1"/>
    <col min="4" max="4" width="13.85546875" style="36" customWidth="1"/>
    <col min="5" max="5" width="14.390625" style="36" customWidth="1"/>
    <col min="6" max="6" width="16.8125" style="36" customWidth="1"/>
    <col min="7" max="8" width="13.44921875" style="36" customWidth="1"/>
    <col min="9" max="16384" width="38.875" style="31"/>
  </cols>
  <sheetData>
    <row r="1" spans="1:8" ht="24" customHeight="1" x14ac:dyDescent="0.2">
      <c r="A1" s="55" t="s">
        <v>142</v>
      </c>
      <c r="B1" s="55"/>
      <c r="C1" s="55"/>
      <c r="D1" s="55"/>
      <c r="E1" s="55"/>
      <c r="F1" s="55"/>
      <c r="G1" s="55"/>
      <c r="H1" s="55"/>
    </row>
    <row r="2" spans="1:8" ht="24" customHeight="1" x14ac:dyDescent="0.2">
      <c r="A2" s="55" t="s">
        <v>140</v>
      </c>
      <c r="B2" s="55"/>
      <c r="C2" s="55"/>
      <c r="D2" s="55"/>
      <c r="E2" s="55"/>
      <c r="F2" s="55"/>
      <c r="G2" s="55"/>
      <c r="H2" s="55"/>
    </row>
    <row r="4" spans="1:8" ht="87.75" customHeight="1" x14ac:dyDescent="0.2">
      <c r="A4" s="40" t="s">
        <v>0</v>
      </c>
      <c r="B4" s="40" t="s">
        <v>1</v>
      </c>
      <c r="C4" s="40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41" t="s">
        <v>138</v>
      </c>
    </row>
    <row r="5" spans="1:8" ht="87.75" customHeight="1" x14ac:dyDescent="0.2">
      <c r="A5" s="38" t="s">
        <v>7</v>
      </c>
      <c r="B5" s="39" t="s">
        <v>8</v>
      </c>
      <c r="C5" s="48" t="s">
        <v>9</v>
      </c>
      <c r="D5" s="52">
        <f>182800*1.15</f>
        <v>210219.99999999997</v>
      </c>
      <c r="E5" s="52">
        <f>148800*1.15</f>
        <v>171120</v>
      </c>
      <c r="F5" s="52">
        <f>99800*1.15</f>
        <v>114769.99999999999</v>
      </c>
      <c r="G5" s="52">
        <f>42900*1.15</f>
        <v>49334.999999999993</v>
      </c>
      <c r="H5" s="52">
        <f>42900*1.15</f>
        <v>49334.999999999993</v>
      </c>
    </row>
    <row r="6" spans="1:8" ht="27.75" x14ac:dyDescent="0.2">
      <c r="A6" s="25" t="s">
        <v>7</v>
      </c>
      <c r="B6" s="26" t="s">
        <v>10</v>
      </c>
      <c r="C6" s="49" t="s">
        <v>11</v>
      </c>
      <c r="D6" s="52">
        <f>668000*1.16</f>
        <v>774880</v>
      </c>
      <c r="E6" s="52">
        <f>598000*1.16</f>
        <v>693680</v>
      </c>
      <c r="F6" s="52">
        <f>468000*1.16</f>
        <v>542880</v>
      </c>
      <c r="G6" s="52">
        <f>328000*1.16</f>
        <v>380480</v>
      </c>
      <c r="H6" s="52">
        <f>328000*1.16</f>
        <v>380480</v>
      </c>
    </row>
    <row r="7" spans="1:8" ht="27.75" x14ac:dyDescent="0.2">
      <c r="A7" s="25" t="s">
        <v>7</v>
      </c>
      <c r="B7" s="26" t="s">
        <v>12</v>
      </c>
      <c r="C7" s="49" t="s">
        <v>11</v>
      </c>
      <c r="D7" s="52">
        <f>1280000*1.13</f>
        <v>1446399.9999999998</v>
      </c>
      <c r="E7" s="52">
        <f>938000*1.13</f>
        <v>1059940</v>
      </c>
      <c r="F7" s="52">
        <f>828000*1.13</f>
        <v>935639.99999999988</v>
      </c>
      <c r="G7" s="52">
        <f>1.13*468000</f>
        <v>528840</v>
      </c>
      <c r="H7" s="52">
        <f>1.13*458000</f>
        <v>517539.99999999994</v>
      </c>
    </row>
    <row r="8" spans="1:8" ht="27.75" x14ac:dyDescent="0.2">
      <c r="A8" s="44" t="s">
        <v>7</v>
      </c>
      <c r="B8" s="28" t="s">
        <v>13</v>
      </c>
      <c r="C8" s="49" t="s">
        <v>11</v>
      </c>
      <c r="D8" s="52">
        <f>1.13*1280000</f>
        <v>1446399.9999999998</v>
      </c>
      <c r="E8" s="52">
        <f>1.13*938000</f>
        <v>1059940</v>
      </c>
      <c r="F8" s="52">
        <v>828000</v>
      </c>
      <c r="G8" s="52">
        <v>468000</v>
      </c>
      <c r="H8" s="52">
        <v>458000</v>
      </c>
    </row>
    <row r="9" spans="1:8" ht="27.75" x14ac:dyDescent="0.2">
      <c r="A9" s="44" t="s">
        <v>7</v>
      </c>
      <c r="B9" s="28" t="s">
        <v>14</v>
      </c>
      <c r="C9" s="49" t="s">
        <v>11</v>
      </c>
      <c r="D9" s="52">
        <f>1280000*1.13</f>
        <v>1446399.9999999998</v>
      </c>
      <c r="E9" s="52">
        <f>938000*1.13</f>
        <v>1059940</v>
      </c>
      <c r="F9" s="52">
        <f>828000*1.13</f>
        <v>935639.99999999988</v>
      </c>
      <c r="G9" s="52">
        <f>1.13*468000</f>
        <v>528840</v>
      </c>
      <c r="H9" s="52">
        <f>1.13*458000</f>
        <v>517539.99999999994</v>
      </c>
    </row>
    <row r="10" spans="1:8" ht="27.75" x14ac:dyDescent="0.2">
      <c r="A10" s="44" t="s">
        <v>7</v>
      </c>
      <c r="B10" s="28" t="s">
        <v>15</v>
      </c>
      <c r="C10" s="49" t="s">
        <v>11</v>
      </c>
      <c r="D10" s="52">
        <f>1.13*1280000</f>
        <v>1446399.9999999998</v>
      </c>
      <c r="E10" s="52">
        <f>1.13*938000</f>
        <v>1059940</v>
      </c>
      <c r="F10" s="52">
        <v>828000</v>
      </c>
      <c r="G10" s="52">
        <v>468000</v>
      </c>
      <c r="H10" s="52">
        <v>458000</v>
      </c>
    </row>
    <row r="11" spans="1:8" ht="27.75" x14ac:dyDescent="0.2">
      <c r="A11" s="44" t="s">
        <v>7</v>
      </c>
      <c r="B11" s="28" t="s">
        <v>16</v>
      </c>
      <c r="C11" s="49" t="s">
        <v>11</v>
      </c>
      <c r="D11" s="52">
        <f>1.13*1280000</f>
        <v>1446399.9999999998</v>
      </c>
      <c r="E11" s="52">
        <f>1.13*938000</f>
        <v>1059940</v>
      </c>
      <c r="F11" s="52">
        <v>828000</v>
      </c>
      <c r="G11" s="52">
        <v>468000</v>
      </c>
      <c r="H11" s="52">
        <v>458000</v>
      </c>
    </row>
    <row r="12" spans="1:8" ht="27.75" x14ac:dyDescent="0.2">
      <c r="A12" s="45" t="s">
        <v>17</v>
      </c>
      <c r="B12" s="28" t="s">
        <v>139</v>
      </c>
      <c r="C12" s="49" t="s">
        <v>9</v>
      </c>
      <c r="D12" s="53"/>
      <c r="E12" s="53"/>
      <c r="F12" s="53"/>
      <c r="G12" s="54"/>
      <c r="H12" s="53">
        <f>1.2*50880</f>
        <v>61056</v>
      </c>
    </row>
    <row r="13" spans="1:8" ht="27.75" x14ac:dyDescent="0.2">
      <c r="A13" s="45" t="s">
        <v>17</v>
      </c>
      <c r="B13" s="28" t="s">
        <v>18</v>
      </c>
      <c r="C13" s="33" t="s">
        <v>19</v>
      </c>
      <c r="D13" s="52">
        <f>1.125*48980000</f>
        <v>55102500</v>
      </c>
      <c r="E13" s="52">
        <f>1.125*42880000</f>
        <v>48240000</v>
      </c>
      <c r="F13" s="52">
        <f>1.125*38800000</f>
        <v>43650000</v>
      </c>
      <c r="G13" s="52">
        <f>1.125*25800000</f>
        <v>29025000</v>
      </c>
      <c r="H13" s="52"/>
    </row>
    <row r="14" spans="1:8" ht="25.5" x14ac:dyDescent="0.2">
      <c r="A14" s="45" t="s">
        <v>17</v>
      </c>
      <c r="B14" s="47" t="s">
        <v>20</v>
      </c>
      <c r="C14" s="33" t="s">
        <v>19</v>
      </c>
      <c r="D14" s="52">
        <f>1.125*48980000</f>
        <v>55102500</v>
      </c>
      <c r="E14" s="52">
        <f>1.125*42880000</f>
        <v>48240000</v>
      </c>
      <c r="F14" s="52">
        <f>1.125*38800000</f>
        <v>43650000</v>
      </c>
      <c r="G14" s="52">
        <f>1.125*25800000</f>
        <v>29025000</v>
      </c>
      <c r="H14" s="52"/>
    </row>
    <row r="15" spans="1:8" x14ac:dyDescent="0.2">
      <c r="A15" s="45" t="s">
        <v>17</v>
      </c>
      <c r="B15" s="28" t="s">
        <v>21</v>
      </c>
      <c r="C15" s="33" t="s">
        <v>22</v>
      </c>
      <c r="D15" s="52">
        <f>0.99*1058000</f>
        <v>1047420</v>
      </c>
      <c r="E15" s="52">
        <f>0.99*988000</f>
        <v>978120</v>
      </c>
      <c r="F15" s="52">
        <f>0.99*880000</f>
        <v>871200</v>
      </c>
      <c r="G15" s="52">
        <f>0.99*328000</f>
        <v>324720</v>
      </c>
      <c r="H15" s="52">
        <f>0.99*328000</f>
        <v>324720</v>
      </c>
    </row>
    <row r="16" spans="1:8" x14ac:dyDescent="0.2">
      <c r="A16" s="45" t="s">
        <v>17</v>
      </c>
      <c r="B16" s="28" t="s">
        <v>23</v>
      </c>
      <c r="C16" s="33" t="s">
        <v>22</v>
      </c>
      <c r="D16" s="52">
        <f>1.11*6880000</f>
        <v>7636800.0000000009</v>
      </c>
      <c r="E16" s="52">
        <f>1.11*6280000</f>
        <v>6970800.0000000009</v>
      </c>
      <c r="F16" s="52">
        <f>1.11*5280000</f>
        <v>5860800.0000000009</v>
      </c>
      <c r="G16" s="52">
        <f>1.11*2880000</f>
        <v>3196800.0000000005</v>
      </c>
      <c r="H16" s="52">
        <f>1.11*2780000</f>
        <v>3085800.0000000005</v>
      </c>
    </row>
    <row r="17" spans="1:8" x14ac:dyDescent="0.2">
      <c r="A17" s="45" t="s">
        <v>17</v>
      </c>
      <c r="B17" s="28" t="s">
        <v>23</v>
      </c>
      <c r="C17" s="33" t="s">
        <v>24</v>
      </c>
      <c r="D17" s="52">
        <v>9080000</v>
      </c>
      <c r="E17" s="52">
        <v>6980000</v>
      </c>
      <c r="F17" s="52">
        <v>7080000</v>
      </c>
      <c r="G17" s="52">
        <v>4080000</v>
      </c>
      <c r="H17" s="52">
        <v>4080000</v>
      </c>
    </row>
    <row r="18" spans="1:8" x14ac:dyDescent="0.2">
      <c r="A18" s="45" t="s">
        <v>17</v>
      </c>
      <c r="B18" s="28" t="s">
        <v>25</v>
      </c>
      <c r="C18" s="33" t="s">
        <v>22</v>
      </c>
      <c r="D18" s="52">
        <f>1.11*6880000</f>
        <v>7636800.0000000009</v>
      </c>
      <c r="E18" s="52">
        <f>1.11*6280000</f>
        <v>6970800.0000000009</v>
      </c>
      <c r="F18" s="52">
        <f>1.11*5280000</f>
        <v>5860800.0000000009</v>
      </c>
      <c r="G18" s="52">
        <f>1.11*2880000</f>
        <v>3196800.0000000005</v>
      </c>
      <c r="H18" s="52">
        <f>1.11*2780000</f>
        <v>3085800.0000000005</v>
      </c>
    </row>
    <row r="19" spans="1:8" x14ac:dyDescent="0.2">
      <c r="A19" s="45" t="s">
        <v>17</v>
      </c>
      <c r="B19" s="28" t="s">
        <v>25</v>
      </c>
      <c r="C19" s="33" t="s">
        <v>24</v>
      </c>
      <c r="D19" s="52">
        <v>9080000</v>
      </c>
      <c r="E19" s="52">
        <v>6980000</v>
      </c>
      <c r="F19" s="52">
        <v>7080000</v>
      </c>
      <c r="G19" s="52">
        <v>4080000</v>
      </c>
      <c r="H19" s="52">
        <v>4080000</v>
      </c>
    </row>
    <row r="20" spans="1:8" x14ac:dyDescent="0.2">
      <c r="A20" s="45" t="s">
        <v>17</v>
      </c>
      <c r="B20" s="28" t="s">
        <v>26</v>
      </c>
      <c r="C20" s="33" t="s">
        <v>22</v>
      </c>
      <c r="D20" s="52">
        <v>10800000</v>
      </c>
      <c r="E20" s="52">
        <v>8880000</v>
      </c>
      <c r="F20" s="52">
        <v>7880000</v>
      </c>
      <c r="G20" s="52">
        <v>4880000</v>
      </c>
      <c r="H20" s="52">
        <v>4880000</v>
      </c>
    </row>
    <row r="21" spans="1:8" x14ac:dyDescent="0.2">
      <c r="A21" s="45" t="s">
        <v>17</v>
      </c>
      <c r="B21" s="28" t="s">
        <v>26</v>
      </c>
      <c r="C21" s="33" t="s">
        <v>24</v>
      </c>
      <c r="D21" s="52">
        <v>12880000</v>
      </c>
      <c r="E21" s="52">
        <v>11080000</v>
      </c>
      <c r="F21" s="52">
        <v>9980000</v>
      </c>
      <c r="G21" s="52">
        <v>6990000</v>
      </c>
      <c r="H21" s="52">
        <v>6990000</v>
      </c>
    </row>
    <row r="22" spans="1:8" x14ac:dyDescent="0.2">
      <c r="A22" s="45" t="s">
        <v>17</v>
      </c>
      <c r="B22" s="28" t="s">
        <v>27</v>
      </c>
      <c r="C22" s="33" t="s">
        <v>22</v>
      </c>
      <c r="D22" s="52">
        <v>10800000</v>
      </c>
      <c r="E22" s="52">
        <v>8880000</v>
      </c>
      <c r="F22" s="52">
        <v>7880000</v>
      </c>
      <c r="G22" s="52">
        <v>4880000</v>
      </c>
      <c r="H22" s="52">
        <v>4880000</v>
      </c>
    </row>
    <row r="23" spans="1:8" x14ac:dyDescent="0.2">
      <c r="A23" s="45" t="s">
        <v>17</v>
      </c>
      <c r="B23" s="28" t="s">
        <v>27</v>
      </c>
      <c r="C23" s="33" t="s">
        <v>24</v>
      </c>
      <c r="D23" s="52">
        <v>12880000</v>
      </c>
      <c r="E23" s="52">
        <v>11080000</v>
      </c>
      <c r="F23" s="52">
        <v>9980000</v>
      </c>
      <c r="G23" s="52">
        <v>6990000</v>
      </c>
      <c r="H23" s="52">
        <v>6990000</v>
      </c>
    </row>
    <row r="24" spans="1:8" ht="27.75" x14ac:dyDescent="0.2">
      <c r="A24" s="45" t="s">
        <v>17</v>
      </c>
      <c r="B24" s="28" t="s">
        <v>28</v>
      </c>
      <c r="C24" s="33" t="s">
        <v>22</v>
      </c>
      <c r="D24" s="52">
        <v>10800000</v>
      </c>
      <c r="E24" s="52">
        <v>8880000</v>
      </c>
      <c r="F24" s="52">
        <v>7880000</v>
      </c>
      <c r="G24" s="52">
        <v>4880000</v>
      </c>
      <c r="H24" s="52">
        <v>4880000</v>
      </c>
    </row>
    <row r="25" spans="1:8" ht="27.75" x14ac:dyDescent="0.2">
      <c r="A25" s="45" t="s">
        <v>17</v>
      </c>
      <c r="B25" s="28" t="s">
        <v>28</v>
      </c>
      <c r="C25" s="33" t="s">
        <v>24</v>
      </c>
      <c r="D25" s="52">
        <v>10800000</v>
      </c>
      <c r="E25" s="52">
        <v>8880000</v>
      </c>
      <c r="F25" s="52">
        <v>7880000</v>
      </c>
      <c r="G25" s="52">
        <v>4880000</v>
      </c>
      <c r="H25" s="52">
        <v>4880000</v>
      </c>
    </row>
    <row r="26" spans="1:8" ht="27.75" x14ac:dyDescent="0.2">
      <c r="A26" s="45" t="s">
        <v>17</v>
      </c>
      <c r="B26" s="28" t="s">
        <v>29</v>
      </c>
      <c r="C26" s="33" t="s">
        <v>22</v>
      </c>
      <c r="D26" s="52">
        <v>9080000</v>
      </c>
      <c r="E26" s="52">
        <v>7980000</v>
      </c>
      <c r="F26" s="52">
        <v>5880000</v>
      </c>
      <c r="G26" s="52">
        <v>4880000</v>
      </c>
      <c r="H26" s="52">
        <v>4880000</v>
      </c>
    </row>
    <row r="27" spans="1:8" ht="27.75" x14ac:dyDescent="0.2">
      <c r="A27" s="45" t="s">
        <v>17</v>
      </c>
      <c r="B27" s="28" t="s">
        <v>29</v>
      </c>
      <c r="C27" s="33" t="s">
        <v>24</v>
      </c>
      <c r="D27" s="52">
        <v>9080000</v>
      </c>
      <c r="E27" s="52">
        <v>7980000</v>
      </c>
      <c r="F27" s="52">
        <v>5880000</v>
      </c>
      <c r="G27" s="52">
        <v>4880000</v>
      </c>
      <c r="H27" s="52">
        <v>4880000</v>
      </c>
    </row>
    <row r="28" spans="1:8" ht="27.75" x14ac:dyDescent="0.2">
      <c r="A28" s="45" t="s">
        <v>17</v>
      </c>
      <c r="B28" s="28" t="s">
        <v>30</v>
      </c>
      <c r="C28" s="33" t="s">
        <v>22</v>
      </c>
      <c r="D28" s="52">
        <v>9080000</v>
      </c>
      <c r="E28" s="52">
        <v>7980000</v>
      </c>
      <c r="F28" s="52">
        <v>5880000</v>
      </c>
      <c r="G28" s="52">
        <v>4880000</v>
      </c>
      <c r="H28" s="52">
        <v>4880000</v>
      </c>
    </row>
    <row r="29" spans="1:8" ht="27.75" x14ac:dyDescent="0.2">
      <c r="A29" s="45" t="s">
        <v>17</v>
      </c>
      <c r="B29" s="28" t="s">
        <v>30</v>
      </c>
      <c r="C29" s="33" t="s">
        <v>24</v>
      </c>
      <c r="D29" s="52">
        <v>9080000</v>
      </c>
      <c r="E29" s="52">
        <v>7980000</v>
      </c>
      <c r="F29" s="52">
        <v>5880000</v>
      </c>
      <c r="G29" s="52">
        <v>4880000</v>
      </c>
      <c r="H29" s="52">
        <v>4880000</v>
      </c>
    </row>
    <row r="30" spans="1:8" x14ac:dyDescent="0.2">
      <c r="A30" s="45" t="s">
        <v>17</v>
      </c>
      <c r="B30" s="28" t="s">
        <v>31</v>
      </c>
      <c r="C30" s="33" t="s">
        <v>22</v>
      </c>
      <c r="D30" s="52">
        <v>12880000</v>
      </c>
      <c r="E30" s="52">
        <v>11080000</v>
      </c>
      <c r="F30" s="52">
        <v>9980000</v>
      </c>
      <c r="G30" s="52">
        <v>6998000</v>
      </c>
      <c r="H30" s="52">
        <v>6990000</v>
      </c>
    </row>
    <row r="31" spans="1:8" x14ac:dyDescent="0.2">
      <c r="A31" s="45" t="s">
        <v>17</v>
      </c>
      <c r="B31" s="28" t="s">
        <v>31</v>
      </c>
      <c r="C31" s="33" t="s">
        <v>24</v>
      </c>
      <c r="D31" s="52">
        <v>12880000</v>
      </c>
      <c r="E31" s="52">
        <v>11080000</v>
      </c>
      <c r="F31" s="52">
        <v>9980000</v>
      </c>
      <c r="G31" s="52">
        <v>5880000</v>
      </c>
      <c r="H31" s="52">
        <v>5880000</v>
      </c>
    </row>
    <row r="32" spans="1:8" x14ac:dyDescent="0.2">
      <c r="A32" s="45" t="s">
        <v>17</v>
      </c>
      <c r="B32" s="28" t="s">
        <v>32</v>
      </c>
      <c r="C32" s="33" t="s">
        <v>22</v>
      </c>
      <c r="D32" s="52">
        <v>12880000</v>
      </c>
      <c r="E32" s="52">
        <v>11080000</v>
      </c>
      <c r="F32" s="52">
        <v>9980000</v>
      </c>
      <c r="G32" s="52">
        <v>5880000</v>
      </c>
      <c r="H32" s="52">
        <v>5880000</v>
      </c>
    </row>
    <row r="33" spans="1:8" x14ac:dyDescent="0.2">
      <c r="A33" s="45" t="s">
        <v>17</v>
      </c>
      <c r="B33" s="28" t="s">
        <v>32</v>
      </c>
      <c r="C33" s="33" t="s">
        <v>24</v>
      </c>
      <c r="D33" s="52">
        <v>12880000</v>
      </c>
      <c r="E33" s="52">
        <v>11080000</v>
      </c>
      <c r="F33" s="52">
        <v>9980000</v>
      </c>
      <c r="G33" s="52">
        <v>5880000</v>
      </c>
      <c r="H33" s="52">
        <v>5880000</v>
      </c>
    </row>
    <row r="34" spans="1:8" x14ac:dyDescent="0.2">
      <c r="A34" s="45" t="s">
        <v>17</v>
      </c>
      <c r="B34" s="28" t="s">
        <v>33</v>
      </c>
      <c r="C34" s="33" t="s">
        <v>22</v>
      </c>
      <c r="D34" s="52">
        <v>12880000</v>
      </c>
      <c r="E34" s="52">
        <v>11080000</v>
      </c>
      <c r="F34" s="52">
        <v>9980000</v>
      </c>
      <c r="G34" s="52">
        <v>5880000</v>
      </c>
      <c r="H34" s="52">
        <v>5880000</v>
      </c>
    </row>
    <row r="35" spans="1:8" x14ac:dyDescent="0.2">
      <c r="A35" s="45" t="s">
        <v>17</v>
      </c>
      <c r="B35" s="28" t="s">
        <v>33</v>
      </c>
      <c r="C35" s="33" t="s">
        <v>24</v>
      </c>
      <c r="D35" s="52">
        <v>12880000</v>
      </c>
      <c r="E35" s="52">
        <v>11080000</v>
      </c>
      <c r="F35" s="52">
        <v>9980000</v>
      </c>
      <c r="G35" s="52">
        <v>5880000</v>
      </c>
      <c r="H35" s="52">
        <v>5880000</v>
      </c>
    </row>
    <row r="36" spans="1:8" x14ac:dyDescent="0.2">
      <c r="A36" s="45" t="s">
        <v>17</v>
      </c>
      <c r="B36" s="28" t="s">
        <v>33</v>
      </c>
      <c r="C36" s="33" t="s">
        <v>22</v>
      </c>
      <c r="D36" s="52">
        <v>12880000</v>
      </c>
      <c r="E36" s="52">
        <v>11080000</v>
      </c>
      <c r="F36" s="52">
        <v>9980000</v>
      </c>
      <c r="G36" s="52">
        <v>5880000</v>
      </c>
      <c r="H36" s="52">
        <v>5880000</v>
      </c>
    </row>
    <row r="37" spans="1:8" x14ac:dyDescent="0.2">
      <c r="A37" s="45" t="s">
        <v>17</v>
      </c>
      <c r="B37" s="28" t="s">
        <v>33</v>
      </c>
      <c r="C37" s="33" t="s">
        <v>24</v>
      </c>
      <c r="D37" s="52">
        <v>12880000</v>
      </c>
      <c r="E37" s="52">
        <v>11080000</v>
      </c>
      <c r="F37" s="52">
        <v>9980000</v>
      </c>
      <c r="G37" s="52">
        <v>5880000</v>
      </c>
      <c r="H37" s="52">
        <v>5880000</v>
      </c>
    </row>
    <row r="38" spans="1:8" x14ac:dyDescent="0.2">
      <c r="A38" s="45" t="s">
        <v>17</v>
      </c>
      <c r="B38" s="28" t="s">
        <v>34</v>
      </c>
      <c r="C38" s="33" t="s">
        <v>22</v>
      </c>
      <c r="D38" s="52">
        <v>12880000</v>
      </c>
      <c r="E38" s="52">
        <v>11080000</v>
      </c>
      <c r="F38" s="52">
        <v>9980000</v>
      </c>
      <c r="G38" s="52">
        <v>5880000</v>
      </c>
      <c r="H38" s="52">
        <v>5880000</v>
      </c>
    </row>
    <row r="39" spans="1:8" x14ac:dyDescent="0.2">
      <c r="A39" s="45" t="s">
        <v>17</v>
      </c>
      <c r="B39" s="28" t="s">
        <v>34</v>
      </c>
      <c r="C39" s="33" t="s">
        <v>24</v>
      </c>
      <c r="D39" s="52">
        <v>12880000</v>
      </c>
      <c r="E39" s="52">
        <v>11080000</v>
      </c>
      <c r="F39" s="52">
        <v>9980000</v>
      </c>
      <c r="G39" s="52">
        <v>5880000</v>
      </c>
      <c r="H39" s="52">
        <v>5880000</v>
      </c>
    </row>
    <row r="40" spans="1:8" x14ac:dyDescent="0.2">
      <c r="A40" s="45" t="s">
        <v>17</v>
      </c>
      <c r="B40" s="28" t="s">
        <v>35</v>
      </c>
      <c r="C40" s="33" t="s">
        <v>22</v>
      </c>
      <c r="D40" s="52">
        <v>10800000</v>
      </c>
      <c r="E40" s="52">
        <v>8880000</v>
      </c>
      <c r="F40" s="52">
        <v>7880000</v>
      </c>
      <c r="G40" s="52">
        <v>4880000</v>
      </c>
      <c r="H40" s="52">
        <v>4880000</v>
      </c>
    </row>
    <row r="41" spans="1:8" x14ac:dyDescent="0.2">
      <c r="A41" s="45" t="s">
        <v>17</v>
      </c>
      <c r="B41" s="28" t="s">
        <v>35</v>
      </c>
      <c r="C41" s="33" t="s">
        <v>24</v>
      </c>
      <c r="D41" s="52">
        <v>10800000</v>
      </c>
      <c r="E41" s="52">
        <v>8880000</v>
      </c>
      <c r="F41" s="52">
        <v>7880000</v>
      </c>
      <c r="G41" s="52">
        <v>4880000</v>
      </c>
      <c r="H41" s="52">
        <v>4880000</v>
      </c>
    </row>
    <row r="42" spans="1:8" ht="27.75" x14ac:dyDescent="0.2">
      <c r="A42" s="45" t="s">
        <v>17</v>
      </c>
      <c r="B42" s="28" t="s">
        <v>36</v>
      </c>
      <c r="C42" s="33" t="s">
        <v>22</v>
      </c>
      <c r="D42" s="52">
        <v>7880000</v>
      </c>
      <c r="E42" s="52">
        <v>6880000</v>
      </c>
      <c r="F42" s="52">
        <v>5880000</v>
      </c>
      <c r="G42" s="52">
        <v>3880000</v>
      </c>
      <c r="H42" s="52">
        <v>3580000</v>
      </c>
    </row>
    <row r="43" spans="1:8" ht="27.75" x14ac:dyDescent="0.2">
      <c r="A43" s="45" t="s">
        <v>17</v>
      </c>
      <c r="B43" s="28" t="s">
        <v>36</v>
      </c>
      <c r="C43" s="33" t="s">
        <v>22</v>
      </c>
      <c r="D43" s="52">
        <v>7880000</v>
      </c>
      <c r="E43" s="52">
        <v>6880000</v>
      </c>
      <c r="F43" s="52">
        <v>5880000</v>
      </c>
      <c r="G43" s="52">
        <v>3880000</v>
      </c>
      <c r="H43" s="52">
        <v>3580000</v>
      </c>
    </row>
    <row r="44" spans="1:8" ht="27.75" x14ac:dyDescent="0.2">
      <c r="A44" s="45" t="s">
        <v>17</v>
      </c>
      <c r="B44" s="28" t="s">
        <v>37</v>
      </c>
      <c r="C44" s="33" t="s">
        <v>22</v>
      </c>
      <c r="D44" s="52">
        <v>7880000</v>
      </c>
      <c r="E44" s="52">
        <v>6880000</v>
      </c>
      <c r="F44" s="52">
        <v>5880000</v>
      </c>
      <c r="G44" s="52">
        <v>3880000</v>
      </c>
      <c r="H44" s="52">
        <v>3580000</v>
      </c>
    </row>
    <row r="45" spans="1:8" ht="27.75" x14ac:dyDescent="0.2">
      <c r="A45" s="45" t="s">
        <v>17</v>
      </c>
      <c r="B45" s="28" t="s">
        <v>37</v>
      </c>
      <c r="C45" s="33" t="s">
        <v>24</v>
      </c>
      <c r="D45" s="52">
        <v>7880000</v>
      </c>
      <c r="E45" s="52">
        <v>6880000</v>
      </c>
      <c r="F45" s="52">
        <v>5880000</v>
      </c>
      <c r="G45" s="52">
        <v>3880000</v>
      </c>
      <c r="H45" s="52">
        <v>3580000</v>
      </c>
    </row>
    <row r="46" spans="1:8" ht="27.75" x14ac:dyDescent="0.2">
      <c r="A46" s="45" t="s">
        <v>17</v>
      </c>
      <c r="B46" s="28" t="s">
        <v>37</v>
      </c>
      <c r="C46" s="33" t="s">
        <v>22</v>
      </c>
      <c r="D46" s="52">
        <v>7880000</v>
      </c>
      <c r="E46" s="52">
        <v>6880000</v>
      </c>
      <c r="F46" s="52">
        <v>5880000</v>
      </c>
      <c r="G46" s="52">
        <v>3880000</v>
      </c>
      <c r="H46" s="52">
        <v>3580000</v>
      </c>
    </row>
    <row r="47" spans="1:8" ht="27.75" x14ac:dyDescent="0.2">
      <c r="A47" s="45" t="s">
        <v>17</v>
      </c>
      <c r="B47" s="28" t="s">
        <v>37</v>
      </c>
      <c r="C47" s="33" t="s">
        <v>24</v>
      </c>
      <c r="D47" s="52">
        <v>7880000</v>
      </c>
      <c r="E47" s="52">
        <v>6880000</v>
      </c>
      <c r="F47" s="52">
        <v>5880000</v>
      </c>
      <c r="G47" s="52">
        <v>3880000</v>
      </c>
      <c r="H47" s="52">
        <v>3580000</v>
      </c>
    </row>
    <row r="48" spans="1:8" ht="27.75" x14ac:dyDescent="0.2">
      <c r="A48" s="45" t="s">
        <v>17</v>
      </c>
      <c r="B48" s="28" t="s">
        <v>37</v>
      </c>
      <c r="C48" s="33" t="s">
        <v>22</v>
      </c>
      <c r="D48" s="52">
        <v>7880000</v>
      </c>
      <c r="E48" s="52">
        <v>6880000</v>
      </c>
      <c r="F48" s="52">
        <v>5880000</v>
      </c>
      <c r="G48" s="52">
        <v>3880000</v>
      </c>
      <c r="H48" s="52">
        <v>3580000</v>
      </c>
    </row>
    <row r="49" spans="1:8" ht="27.75" x14ac:dyDescent="0.2">
      <c r="A49" s="45" t="s">
        <v>17</v>
      </c>
      <c r="B49" s="28" t="s">
        <v>37</v>
      </c>
      <c r="C49" s="33" t="s">
        <v>24</v>
      </c>
      <c r="D49" s="52">
        <v>7880000</v>
      </c>
      <c r="E49" s="52">
        <v>6880000</v>
      </c>
      <c r="F49" s="52">
        <v>5880000</v>
      </c>
      <c r="G49" s="52">
        <v>3880000</v>
      </c>
      <c r="H49" s="52">
        <v>3580000</v>
      </c>
    </row>
    <row r="50" spans="1:8" ht="27.75" x14ac:dyDescent="0.2">
      <c r="A50" s="45" t="s">
        <v>17</v>
      </c>
      <c r="B50" s="28" t="s">
        <v>38</v>
      </c>
      <c r="C50" s="33" t="s">
        <v>22</v>
      </c>
      <c r="D50" s="52">
        <v>7880000</v>
      </c>
      <c r="E50" s="52">
        <v>6880000</v>
      </c>
      <c r="F50" s="52">
        <v>5880000</v>
      </c>
      <c r="G50" s="52">
        <v>3880000</v>
      </c>
      <c r="H50" s="52">
        <v>3580000</v>
      </c>
    </row>
    <row r="51" spans="1:8" ht="27.75" x14ac:dyDescent="0.2">
      <c r="A51" s="45" t="s">
        <v>17</v>
      </c>
      <c r="B51" s="28" t="s">
        <v>38</v>
      </c>
      <c r="C51" s="33" t="s">
        <v>24</v>
      </c>
      <c r="D51" s="52">
        <v>7880000</v>
      </c>
      <c r="E51" s="52">
        <v>6880000</v>
      </c>
      <c r="F51" s="52">
        <v>5880000</v>
      </c>
      <c r="G51" s="52">
        <v>3880000</v>
      </c>
      <c r="H51" s="52">
        <v>3580000</v>
      </c>
    </row>
    <row r="52" spans="1:8" ht="27.75" x14ac:dyDescent="0.2">
      <c r="A52" s="45" t="s">
        <v>17</v>
      </c>
      <c r="B52" s="28" t="s">
        <v>107</v>
      </c>
      <c r="C52" s="33" t="s">
        <v>22</v>
      </c>
      <c r="D52" s="42">
        <v>1580000</v>
      </c>
      <c r="E52" s="42">
        <v>998000</v>
      </c>
      <c r="F52" s="42">
        <v>880000</v>
      </c>
      <c r="G52" s="43"/>
      <c r="H52" s="43"/>
    </row>
    <row r="53" spans="1:8" ht="27.75" x14ac:dyDescent="0.2">
      <c r="A53" s="45" t="s">
        <v>17</v>
      </c>
      <c r="B53" s="28" t="s">
        <v>107</v>
      </c>
      <c r="C53" s="33" t="s">
        <v>24</v>
      </c>
      <c r="D53" s="42">
        <v>1580000</v>
      </c>
      <c r="E53" s="42">
        <v>998000</v>
      </c>
      <c r="F53" s="42">
        <v>880000</v>
      </c>
      <c r="G53" s="43"/>
      <c r="H53" s="43"/>
    </row>
    <row r="54" spans="1:8" ht="27.75" x14ac:dyDescent="0.2">
      <c r="A54" s="45" t="s">
        <v>17</v>
      </c>
      <c r="B54" s="28" t="s">
        <v>108</v>
      </c>
      <c r="C54" s="33" t="s">
        <v>22</v>
      </c>
      <c r="D54" s="42">
        <v>1680000</v>
      </c>
      <c r="E54" s="42">
        <v>1280000</v>
      </c>
      <c r="F54" s="42">
        <v>1028000</v>
      </c>
      <c r="G54" s="43"/>
      <c r="H54" s="43"/>
    </row>
    <row r="55" spans="1:8" ht="27.75" x14ac:dyDescent="0.2">
      <c r="A55" s="45" t="s">
        <v>17</v>
      </c>
      <c r="B55" s="28" t="s">
        <v>108</v>
      </c>
      <c r="C55" s="33" t="s">
        <v>24</v>
      </c>
      <c r="D55" s="42">
        <v>1680000</v>
      </c>
      <c r="E55" s="42">
        <v>1280000</v>
      </c>
      <c r="F55" s="42">
        <v>1028000</v>
      </c>
      <c r="G55" s="43"/>
      <c r="H55" s="43"/>
    </row>
    <row r="56" spans="1:8" ht="27.75" x14ac:dyDescent="0.2">
      <c r="A56" s="45" t="s">
        <v>17</v>
      </c>
      <c r="B56" s="28" t="s">
        <v>109</v>
      </c>
      <c r="C56" s="33" t="s">
        <v>22</v>
      </c>
      <c r="D56" s="43">
        <v>16580000</v>
      </c>
      <c r="E56" s="43">
        <v>15280000</v>
      </c>
      <c r="F56" s="43">
        <v>12480000</v>
      </c>
      <c r="G56" s="43"/>
      <c r="H56" s="43"/>
    </row>
    <row r="57" spans="1:8" ht="27.75" x14ac:dyDescent="0.2">
      <c r="A57" s="45" t="s">
        <v>17</v>
      </c>
      <c r="B57" s="28" t="s">
        <v>109</v>
      </c>
      <c r="C57" s="33" t="s">
        <v>24</v>
      </c>
      <c r="D57" s="43">
        <v>16580000</v>
      </c>
      <c r="E57" s="43">
        <v>15280000</v>
      </c>
      <c r="F57" s="43">
        <v>12480000</v>
      </c>
      <c r="G57" s="43"/>
      <c r="H57" s="43"/>
    </row>
    <row r="58" spans="1:8" ht="27.75" x14ac:dyDescent="0.2">
      <c r="A58" s="45" t="s">
        <v>17</v>
      </c>
      <c r="B58" s="28" t="s">
        <v>110</v>
      </c>
      <c r="C58" s="33" t="s">
        <v>22</v>
      </c>
      <c r="D58" s="43">
        <v>6980000</v>
      </c>
      <c r="E58" s="43">
        <v>6280000</v>
      </c>
      <c r="F58" s="43">
        <v>4880000</v>
      </c>
      <c r="G58" s="43"/>
      <c r="H58" s="43"/>
    </row>
    <row r="59" spans="1:8" ht="27.75" x14ac:dyDescent="0.2">
      <c r="A59" s="45" t="s">
        <v>17</v>
      </c>
      <c r="B59" s="28" t="s">
        <v>110</v>
      </c>
      <c r="C59" s="33" t="s">
        <v>24</v>
      </c>
      <c r="D59" s="52">
        <f t="shared" ref="D59:D66" si="0">1.11*6880000</f>
        <v>7636800.0000000009</v>
      </c>
      <c r="E59" s="52">
        <f t="shared" ref="E59:E66" si="1">1.11*6280000</f>
        <v>6970800.0000000009</v>
      </c>
      <c r="F59" s="52">
        <f t="shared" ref="F59:F66" si="2">1.11*5280000</f>
        <v>5860800.0000000009</v>
      </c>
      <c r="G59" s="52"/>
      <c r="H59" s="52"/>
    </row>
    <row r="60" spans="1:8" ht="27.75" x14ac:dyDescent="0.2">
      <c r="A60" s="45" t="s">
        <v>17</v>
      </c>
      <c r="B60" s="28" t="s">
        <v>111</v>
      </c>
      <c r="C60" s="33" t="s">
        <v>22</v>
      </c>
      <c r="D60" s="52">
        <f t="shared" si="0"/>
        <v>7636800.0000000009</v>
      </c>
      <c r="E60" s="52">
        <f t="shared" si="1"/>
        <v>6970800.0000000009</v>
      </c>
      <c r="F60" s="52">
        <f t="shared" si="2"/>
        <v>5860800.0000000009</v>
      </c>
      <c r="G60" s="43"/>
      <c r="H60" s="43"/>
    </row>
    <row r="61" spans="1:8" ht="27.75" x14ac:dyDescent="0.2">
      <c r="A61" s="45" t="s">
        <v>17</v>
      </c>
      <c r="B61" s="28" t="s">
        <v>111</v>
      </c>
      <c r="C61" s="33" t="s">
        <v>24</v>
      </c>
      <c r="D61" s="52">
        <f t="shared" si="0"/>
        <v>7636800.0000000009</v>
      </c>
      <c r="E61" s="52">
        <f t="shared" si="1"/>
        <v>6970800.0000000009</v>
      </c>
      <c r="F61" s="52">
        <f t="shared" si="2"/>
        <v>5860800.0000000009</v>
      </c>
      <c r="G61" s="43"/>
      <c r="H61" s="43"/>
    </row>
    <row r="62" spans="1:8" ht="27.75" x14ac:dyDescent="0.2">
      <c r="A62" s="45" t="s">
        <v>17</v>
      </c>
      <c r="B62" s="28" t="s">
        <v>112</v>
      </c>
      <c r="C62" s="33" t="s">
        <v>22</v>
      </c>
      <c r="D62" s="52">
        <f t="shared" si="0"/>
        <v>7636800.0000000009</v>
      </c>
      <c r="E62" s="52">
        <f t="shared" si="1"/>
        <v>6970800.0000000009</v>
      </c>
      <c r="F62" s="52">
        <f t="shared" si="2"/>
        <v>5860800.0000000009</v>
      </c>
      <c r="G62" s="43"/>
      <c r="H62" s="43"/>
    </row>
    <row r="63" spans="1:8" ht="27.75" x14ac:dyDescent="0.2">
      <c r="A63" s="45" t="s">
        <v>17</v>
      </c>
      <c r="B63" s="28" t="s">
        <v>112</v>
      </c>
      <c r="C63" s="33" t="s">
        <v>24</v>
      </c>
      <c r="D63" s="52">
        <f t="shared" si="0"/>
        <v>7636800.0000000009</v>
      </c>
      <c r="E63" s="52">
        <f t="shared" si="1"/>
        <v>6970800.0000000009</v>
      </c>
      <c r="F63" s="52">
        <f t="shared" si="2"/>
        <v>5860800.0000000009</v>
      </c>
      <c r="G63" s="43"/>
      <c r="H63" s="43"/>
    </row>
    <row r="64" spans="1:8" ht="27.75" x14ac:dyDescent="0.2">
      <c r="A64" s="45" t="s">
        <v>17</v>
      </c>
      <c r="B64" s="28" t="s">
        <v>113</v>
      </c>
      <c r="C64" s="33" t="s">
        <v>22</v>
      </c>
      <c r="D64" s="52">
        <f t="shared" si="0"/>
        <v>7636800.0000000009</v>
      </c>
      <c r="E64" s="52">
        <f t="shared" si="1"/>
        <v>6970800.0000000009</v>
      </c>
      <c r="F64" s="52">
        <f t="shared" si="2"/>
        <v>5860800.0000000009</v>
      </c>
      <c r="G64" s="43"/>
      <c r="H64" s="43"/>
    </row>
    <row r="65" spans="1:8" ht="27.75" x14ac:dyDescent="0.2">
      <c r="A65" s="45" t="s">
        <v>17</v>
      </c>
      <c r="B65" s="28" t="s">
        <v>113</v>
      </c>
      <c r="C65" s="33" t="s">
        <v>24</v>
      </c>
      <c r="D65" s="52">
        <f t="shared" si="0"/>
        <v>7636800.0000000009</v>
      </c>
      <c r="E65" s="52">
        <f t="shared" si="1"/>
        <v>6970800.0000000009</v>
      </c>
      <c r="F65" s="52">
        <f t="shared" si="2"/>
        <v>5860800.0000000009</v>
      </c>
      <c r="G65" s="43"/>
      <c r="H65" s="43"/>
    </row>
    <row r="66" spans="1:8" ht="27.75" x14ac:dyDescent="0.2">
      <c r="A66" s="45" t="s">
        <v>17</v>
      </c>
      <c r="B66" s="28" t="s">
        <v>114</v>
      </c>
      <c r="C66" s="33" t="s">
        <v>22</v>
      </c>
      <c r="D66" s="52">
        <f t="shared" si="0"/>
        <v>7636800.0000000009</v>
      </c>
      <c r="E66" s="52">
        <f t="shared" si="1"/>
        <v>6970800.0000000009</v>
      </c>
      <c r="F66" s="52">
        <f t="shared" si="2"/>
        <v>5860800.0000000009</v>
      </c>
      <c r="G66" s="43"/>
      <c r="H66" s="43"/>
    </row>
    <row r="67" spans="1:8" ht="27.75" x14ac:dyDescent="0.2">
      <c r="A67" s="45" t="s">
        <v>17</v>
      </c>
      <c r="B67" s="28" t="s">
        <v>114</v>
      </c>
      <c r="C67" s="33" t="s">
        <v>24</v>
      </c>
      <c r="D67" s="43">
        <v>6980000</v>
      </c>
      <c r="E67" s="43">
        <v>6280000</v>
      </c>
      <c r="F67" s="43">
        <v>4880000</v>
      </c>
      <c r="G67" s="43"/>
      <c r="H67" s="43"/>
    </row>
    <row r="68" spans="1:8" ht="27.75" x14ac:dyDescent="0.2">
      <c r="A68" s="45" t="s">
        <v>17</v>
      </c>
      <c r="B68" s="28" t="s">
        <v>115</v>
      </c>
      <c r="C68" s="33" t="s">
        <v>22</v>
      </c>
      <c r="D68" s="43">
        <v>5880000</v>
      </c>
      <c r="E68" s="43">
        <v>4480000</v>
      </c>
      <c r="F68" s="43">
        <v>3980000</v>
      </c>
      <c r="G68" s="43"/>
      <c r="H68" s="43"/>
    </row>
    <row r="69" spans="1:8" ht="27.75" x14ac:dyDescent="0.2">
      <c r="A69" s="45" t="s">
        <v>17</v>
      </c>
      <c r="B69" s="28" t="s">
        <v>115</v>
      </c>
      <c r="C69" s="33" t="s">
        <v>24</v>
      </c>
      <c r="D69" s="43">
        <v>5880000</v>
      </c>
      <c r="E69" s="43">
        <v>4480000</v>
      </c>
      <c r="F69" s="43">
        <v>3980000</v>
      </c>
      <c r="G69" s="43"/>
      <c r="H69" s="43"/>
    </row>
    <row r="70" spans="1:8" ht="27.75" x14ac:dyDescent="0.2">
      <c r="A70" s="45" t="s">
        <v>17</v>
      </c>
      <c r="B70" s="28" t="s">
        <v>116</v>
      </c>
      <c r="C70" s="33" t="s">
        <v>22</v>
      </c>
      <c r="D70" s="27">
        <v>7880000</v>
      </c>
      <c r="E70" s="27">
        <v>6580000</v>
      </c>
      <c r="F70" s="27">
        <v>5580000</v>
      </c>
      <c r="G70" s="43"/>
      <c r="H70" s="43"/>
    </row>
    <row r="71" spans="1:8" ht="27.75" x14ac:dyDescent="0.2">
      <c r="A71" s="46" t="s">
        <v>17</v>
      </c>
      <c r="B71" s="28" t="s">
        <v>116</v>
      </c>
      <c r="C71" s="33" t="s">
        <v>24</v>
      </c>
      <c r="D71" s="27">
        <v>7880000</v>
      </c>
      <c r="E71" s="27">
        <v>6580000</v>
      </c>
      <c r="F71" s="27">
        <v>5580000</v>
      </c>
      <c r="G71" s="43"/>
      <c r="H71" s="43"/>
    </row>
    <row r="72" spans="1:8" ht="27.75" x14ac:dyDescent="0.2">
      <c r="A72" s="46" t="s">
        <v>17</v>
      </c>
      <c r="B72" s="28" t="s">
        <v>117</v>
      </c>
      <c r="C72" s="33" t="s">
        <v>22</v>
      </c>
      <c r="D72" s="43">
        <v>15680000</v>
      </c>
      <c r="E72" s="43">
        <v>14880000</v>
      </c>
      <c r="F72" s="43">
        <v>11980000</v>
      </c>
      <c r="G72" s="43"/>
      <c r="H72" s="43"/>
    </row>
    <row r="73" spans="1:8" ht="27.75" x14ac:dyDescent="0.2">
      <c r="A73" s="46" t="s">
        <v>17</v>
      </c>
      <c r="B73" s="28" t="s">
        <v>117</v>
      </c>
      <c r="C73" s="33" t="s">
        <v>24</v>
      </c>
      <c r="D73" s="43">
        <v>15680000</v>
      </c>
      <c r="E73" s="43">
        <v>14880000</v>
      </c>
      <c r="F73" s="43">
        <v>11980000</v>
      </c>
      <c r="G73" s="43"/>
      <c r="H73" s="43"/>
    </row>
    <row r="74" spans="1:8" ht="27.75" x14ac:dyDescent="0.2">
      <c r="A74" s="46" t="s">
        <v>17</v>
      </c>
      <c r="B74" s="28" t="s">
        <v>118</v>
      </c>
      <c r="C74" s="33" t="s">
        <v>22</v>
      </c>
      <c r="D74" s="27">
        <v>12880000</v>
      </c>
      <c r="E74" s="27">
        <v>10800000</v>
      </c>
      <c r="F74" s="27">
        <v>9800000</v>
      </c>
      <c r="G74" s="43"/>
      <c r="H74" s="43"/>
    </row>
    <row r="75" spans="1:8" ht="27.75" x14ac:dyDescent="0.2">
      <c r="A75" s="46" t="s">
        <v>17</v>
      </c>
      <c r="B75" s="28" t="s">
        <v>118</v>
      </c>
      <c r="C75" s="33" t="s">
        <v>24</v>
      </c>
      <c r="D75" s="27">
        <v>12880000</v>
      </c>
      <c r="E75" s="27">
        <v>10800000</v>
      </c>
      <c r="F75" s="27">
        <v>9800000</v>
      </c>
      <c r="G75" s="43"/>
      <c r="H75" s="43"/>
    </row>
    <row r="76" spans="1:8" ht="27.75" x14ac:dyDescent="0.2">
      <c r="A76" s="46" t="s">
        <v>17</v>
      </c>
      <c r="B76" s="28" t="s">
        <v>119</v>
      </c>
      <c r="C76" s="33" t="s">
        <v>22</v>
      </c>
      <c r="D76" s="27">
        <v>12880000</v>
      </c>
      <c r="E76" s="27">
        <v>10800000</v>
      </c>
      <c r="F76" s="27">
        <v>9800000</v>
      </c>
      <c r="G76" s="43"/>
      <c r="H76" s="43"/>
    </row>
    <row r="77" spans="1:8" ht="27.75" x14ac:dyDescent="0.2">
      <c r="A77" s="46" t="s">
        <v>17</v>
      </c>
      <c r="B77" s="28" t="s">
        <v>119</v>
      </c>
      <c r="C77" s="33" t="s">
        <v>24</v>
      </c>
      <c r="D77" s="27">
        <v>12880000</v>
      </c>
      <c r="E77" s="27">
        <v>10800000</v>
      </c>
      <c r="F77" s="27">
        <v>9800000</v>
      </c>
      <c r="G77" s="43"/>
      <c r="H77" s="43"/>
    </row>
    <row r="78" spans="1:8" ht="27.75" x14ac:dyDescent="0.2">
      <c r="A78" s="46" t="s">
        <v>17</v>
      </c>
      <c r="B78" s="28" t="s">
        <v>120</v>
      </c>
      <c r="C78" s="33" t="s">
        <v>22</v>
      </c>
      <c r="D78" s="43">
        <v>7280000</v>
      </c>
      <c r="E78" s="43">
        <v>6280000</v>
      </c>
      <c r="F78" s="43">
        <v>4880000</v>
      </c>
      <c r="G78" s="43"/>
      <c r="H78" s="43"/>
    </row>
    <row r="79" spans="1:8" ht="27.75" x14ac:dyDescent="0.2">
      <c r="A79" s="46" t="s">
        <v>17</v>
      </c>
      <c r="B79" s="28" t="s">
        <v>120</v>
      </c>
      <c r="C79" s="33" t="s">
        <v>24</v>
      </c>
      <c r="D79" s="43">
        <v>6800000</v>
      </c>
      <c r="E79" s="43">
        <v>6280000</v>
      </c>
      <c r="F79" s="43">
        <v>4880000</v>
      </c>
      <c r="G79" s="43"/>
      <c r="H79" s="43"/>
    </row>
    <row r="80" spans="1:8" ht="27.75" x14ac:dyDescent="0.2">
      <c r="A80" s="46" t="s">
        <v>17</v>
      </c>
      <c r="B80" s="28" t="s">
        <v>121</v>
      </c>
      <c r="C80" s="33" t="s">
        <v>22</v>
      </c>
      <c r="D80" s="27">
        <v>10880000</v>
      </c>
      <c r="E80" s="27">
        <v>9580000</v>
      </c>
      <c r="F80" s="27">
        <v>8880000</v>
      </c>
      <c r="G80" s="43"/>
      <c r="H80" s="43"/>
    </row>
    <row r="81" spans="1:8" ht="27.75" x14ac:dyDescent="0.2">
      <c r="A81" s="46" t="s">
        <v>17</v>
      </c>
      <c r="B81" s="28" t="s">
        <v>121</v>
      </c>
      <c r="C81" s="33" t="s">
        <v>24</v>
      </c>
      <c r="D81" s="27">
        <v>10880000</v>
      </c>
      <c r="E81" s="27">
        <v>9580000</v>
      </c>
      <c r="F81" s="27">
        <v>8880000</v>
      </c>
      <c r="G81" s="43"/>
      <c r="H81" s="43"/>
    </row>
    <row r="82" spans="1:8" ht="41.25" x14ac:dyDescent="0.2">
      <c r="A82" s="46" t="s">
        <v>17</v>
      </c>
      <c r="B82" s="28" t="s">
        <v>8</v>
      </c>
      <c r="C82" s="33" t="s">
        <v>122</v>
      </c>
      <c r="D82" s="43">
        <v>38500000</v>
      </c>
      <c r="E82" s="43">
        <v>34800000</v>
      </c>
      <c r="F82" s="43">
        <v>29800000</v>
      </c>
      <c r="G82" s="43"/>
      <c r="H82" s="43"/>
    </row>
    <row r="83" spans="1:8" ht="27.75" x14ac:dyDescent="0.2">
      <c r="A83" s="46" t="s">
        <v>17</v>
      </c>
      <c r="B83" s="28" t="s">
        <v>123</v>
      </c>
      <c r="C83" s="33" t="s">
        <v>19</v>
      </c>
      <c r="D83" s="27">
        <v>50500000</v>
      </c>
      <c r="E83" s="27">
        <v>42800000</v>
      </c>
      <c r="F83" s="27">
        <v>39800000</v>
      </c>
      <c r="G83" s="27">
        <v>19880000</v>
      </c>
      <c r="H83" s="27">
        <v>18200000</v>
      </c>
    </row>
    <row r="84" spans="1:8" ht="45" customHeight="1" x14ac:dyDescent="0.2">
      <c r="A84" s="45" t="s">
        <v>17</v>
      </c>
      <c r="B84" s="28" t="s">
        <v>137</v>
      </c>
      <c r="C84" s="33" t="s">
        <v>124</v>
      </c>
      <c r="D84" s="43"/>
      <c r="E84" s="43"/>
      <c r="F84" s="43"/>
      <c r="G84" s="43">
        <v>78000</v>
      </c>
      <c r="H84" s="43">
        <v>76000</v>
      </c>
    </row>
    <row r="85" spans="1:8" ht="27.75" x14ac:dyDescent="0.2">
      <c r="A85" s="45" t="s">
        <v>17</v>
      </c>
      <c r="B85" s="28" t="s">
        <v>126</v>
      </c>
      <c r="C85" s="33" t="s">
        <v>22</v>
      </c>
      <c r="D85" s="43"/>
      <c r="E85" s="43"/>
      <c r="F85" s="43"/>
      <c r="G85" s="43">
        <v>268000</v>
      </c>
      <c r="H85" s="43">
        <v>258000</v>
      </c>
    </row>
    <row r="86" spans="1:8" ht="54.75" x14ac:dyDescent="0.2">
      <c r="A86" s="45" t="s">
        <v>17</v>
      </c>
      <c r="B86" s="28" t="s">
        <v>127</v>
      </c>
      <c r="C86" s="33" t="s">
        <v>22</v>
      </c>
      <c r="D86" s="43"/>
      <c r="E86" s="43"/>
      <c r="F86" s="43"/>
      <c r="G86" s="43">
        <v>468000</v>
      </c>
      <c r="H86" s="43">
        <v>468000</v>
      </c>
    </row>
    <row r="87" spans="1:8" ht="27.75" x14ac:dyDescent="0.2">
      <c r="A87" s="46" t="s">
        <v>17</v>
      </c>
      <c r="B87" s="28" t="s">
        <v>128</v>
      </c>
      <c r="C87" s="33" t="s">
        <v>9</v>
      </c>
      <c r="D87" s="43"/>
      <c r="E87" s="43"/>
      <c r="F87" s="43"/>
      <c r="G87" s="43">
        <v>49000</v>
      </c>
      <c r="H87" s="43">
        <v>46000</v>
      </c>
    </row>
    <row r="88" spans="1:8" ht="46.5" customHeight="1" x14ac:dyDescent="0.2">
      <c r="A88" s="46" t="s">
        <v>17</v>
      </c>
      <c r="B88" s="28" t="s">
        <v>137</v>
      </c>
      <c r="C88" s="33" t="s">
        <v>9</v>
      </c>
      <c r="D88" s="43"/>
      <c r="E88" s="43"/>
      <c r="F88" s="43">
        <v>70000</v>
      </c>
      <c r="G88" s="43">
        <v>50000</v>
      </c>
      <c r="H88" s="43">
        <v>52000</v>
      </c>
    </row>
    <row r="89" spans="1:8" ht="45.75" customHeight="1" x14ac:dyDescent="0.2">
      <c r="A89" s="46" t="s">
        <v>17</v>
      </c>
      <c r="B89" s="28" t="s">
        <v>125</v>
      </c>
      <c r="C89" s="33" t="s">
        <v>129</v>
      </c>
      <c r="D89" s="43"/>
      <c r="E89" s="43"/>
      <c r="F89" s="43"/>
      <c r="G89" s="43"/>
      <c r="H89" s="43"/>
    </row>
    <row r="90" spans="1:8" ht="27.75" x14ac:dyDescent="0.2">
      <c r="A90" s="46" t="s">
        <v>17</v>
      </c>
      <c r="B90" s="28" t="s">
        <v>130</v>
      </c>
      <c r="C90" s="33" t="s">
        <v>9</v>
      </c>
      <c r="D90" s="27">
        <v>198000</v>
      </c>
      <c r="E90" s="27">
        <v>158000</v>
      </c>
      <c r="F90" s="27">
        <v>102000</v>
      </c>
      <c r="G90" s="27">
        <v>43500</v>
      </c>
      <c r="H90" s="27">
        <v>43500</v>
      </c>
    </row>
    <row r="91" spans="1:8" ht="27.75" x14ac:dyDescent="0.2">
      <c r="A91" s="46" t="s">
        <v>17</v>
      </c>
      <c r="B91" s="28" t="s">
        <v>131</v>
      </c>
      <c r="C91" s="33" t="s">
        <v>132</v>
      </c>
      <c r="D91" s="43"/>
      <c r="E91" s="43"/>
      <c r="F91" s="43"/>
      <c r="G91" s="43">
        <v>13800000</v>
      </c>
      <c r="H91" s="43"/>
    </row>
    <row r="92" spans="1:8" ht="27.75" x14ac:dyDescent="0.2">
      <c r="A92" s="45" t="s">
        <v>17</v>
      </c>
      <c r="B92" s="25" t="s">
        <v>133</v>
      </c>
      <c r="C92" s="33" t="s">
        <v>134</v>
      </c>
      <c r="D92" s="27">
        <v>3900000</v>
      </c>
      <c r="E92" s="27">
        <v>3700000</v>
      </c>
      <c r="F92" s="27">
        <v>2900000</v>
      </c>
      <c r="G92" s="27">
        <v>480000</v>
      </c>
      <c r="H92" s="27">
        <v>470000</v>
      </c>
    </row>
    <row r="93" spans="1:8" ht="28.5" customHeight="1" x14ac:dyDescent="0.2">
      <c r="A93" s="46" t="s">
        <v>17</v>
      </c>
      <c r="B93" s="28" t="s">
        <v>135</v>
      </c>
      <c r="C93" s="50" t="s">
        <v>22</v>
      </c>
      <c r="D93" s="27">
        <v>10880000</v>
      </c>
      <c r="E93" s="27">
        <v>9880000</v>
      </c>
      <c r="F93" s="27">
        <v>8800000</v>
      </c>
      <c r="G93" s="27">
        <v>4800000</v>
      </c>
      <c r="H93" s="27">
        <v>4780000</v>
      </c>
    </row>
    <row r="94" spans="1:8" ht="31.5" customHeight="1" x14ac:dyDescent="0.2">
      <c r="A94" s="46" t="s">
        <v>17</v>
      </c>
      <c r="B94" s="28" t="s">
        <v>135</v>
      </c>
      <c r="C94" s="50" t="s">
        <v>24</v>
      </c>
      <c r="D94" s="27">
        <v>10880000</v>
      </c>
      <c r="E94" s="27">
        <v>9880000</v>
      </c>
      <c r="F94" s="27">
        <v>8800000</v>
      </c>
      <c r="G94" s="27">
        <v>4800000</v>
      </c>
      <c r="H94" s="27">
        <v>4780000</v>
      </c>
    </row>
    <row r="95" spans="1:8" ht="27.75" x14ac:dyDescent="0.2">
      <c r="A95" s="46" t="s">
        <v>17</v>
      </c>
      <c r="B95" s="28" t="s">
        <v>136</v>
      </c>
      <c r="C95" s="50" t="s">
        <v>22</v>
      </c>
      <c r="D95" s="27">
        <v>10880000</v>
      </c>
      <c r="E95" s="27">
        <v>9880000</v>
      </c>
      <c r="F95" s="27">
        <v>8800000</v>
      </c>
      <c r="G95" s="27">
        <v>4800000</v>
      </c>
      <c r="H95" s="27">
        <v>4780000</v>
      </c>
    </row>
    <row r="96" spans="1:8" ht="27.75" x14ac:dyDescent="0.2">
      <c r="A96" s="46" t="s">
        <v>17</v>
      </c>
      <c r="B96" s="28" t="s">
        <v>136</v>
      </c>
      <c r="C96" s="50" t="s">
        <v>24</v>
      </c>
      <c r="D96" s="27">
        <v>10880000</v>
      </c>
      <c r="E96" s="27">
        <v>9880000</v>
      </c>
      <c r="F96" s="27">
        <v>8800000</v>
      </c>
      <c r="G96" s="27">
        <v>4800000</v>
      </c>
      <c r="H96" s="27">
        <v>4780000</v>
      </c>
    </row>
    <row r="97" spans="1:9" x14ac:dyDescent="0.2">
      <c r="A97" s="36"/>
      <c r="B97" s="36"/>
      <c r="C97" s="36"/>
      <c r="I97" s="36"/>
    </row>
    <row r="98" spans="1:9" x14ac:dyDescent="0.2">
      <c r="A98" s="36"/>
      <c r="B98" s="36"/>
      <c r="C98" s="36"/>
      <c r="I98" s="36"/>
    </row>
    <row r="99" spans="1:9" x14ac:dyDescent="0.2">
      <c r="B99" s="35" t="s">
        <v>39</v>
      </c>
      <c r="C99" s="35" t="s">
        <v>40</v>
      </c>
    </row>
    <row r="100" spans="1:9" x14ac:dyDescent="0.2">
      <c r="B100" s="29" t="s">
        <v>41</v>
      </c>
      <c r="C100" s="37">
        <v>0.6</v>
      </c>
    </row>
    <row r="101" spans="1:9" x14ac:dyDescent="0.2">
      <c r="B101" s="29" t="s">
        <v>42</v>
      </c>
      <c r="C101" s="37">
        <v>0.7</v>
      </c>
    </row>
    <row r="102" spans="1:9" x14ac:dyDescent="0.2">
      <c r="B102" s="30" t="s">
        <v>43</v>
      </c>
      <c r="C102" s="37">
        <v>0.6</v>
      </c>
    </row>
    <row r="104" spans="1:9" x14ac:dyDescent="0.2">
      <c r="C104" s="32"/>
    </row>
    <row r="105" spans="1:9" x14ac:dyDescent="0.2">
      <c r="C105" s="32"/>
    </row>
    <row r="106" spans="1:9" x14ac:dyDescent="0.2">
      <c r="C106" s="32"/>
    </row>
  </sheetData>
  <mergeCells count="2">
    <mergeCell ref="A1:H1"/>
    <mergeCell ref="A2:H2"/>
  </mergeCells>
  <pageMargins left="0.7" right="0.7" top="0.75" bottom="0.75" header="0.3" footer="0.3"/>
  <pageSetup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"/>
  <sheetViews>
    <sheetView showGridLines="0" tabSelected="1" zoomScale="70" zoomScaleNormal="70" workbookViewId="0">
      <selection activeCell="H5" sqref="H5"/>
    </sheetView>
  </sheetViews>
  <sheetFormatPr defaultColWidth="9.14453125" defaultRowHeight="15" x14ac:dyDescent="0.2"/>
  <cols>
    <col min="1" max="1" width="49.90625" customWidth="1"/>
    <col min="2" max="2" width="17.21875" style="4" customWidth="1"/>
    <col min="3" max="3" width="16.94921875" customWidth="1"/>
    <col min="4" max="4" width="17.890625" bestFit="1" customWidth="1"/>
    <col min="5" max="5" width="16.41015625" customWidth="1"/>
    <col min="6" max="6" width="16.8125" customWidth="1"/>
    <col min="7" max="7" width="16.54296875" customWidth="1"/>
    <col min="8" max="8" width="16.41015625" customWidth="1"/>
    <col min="9" max="9" width="17.21875" customWidth="1"/>
    <col min="10" max="10" width="17.62109375" customWidth="1"/>
    <col min="11" max="12" width="16.41015625" customWidth="1"/>
    <col min="13" max="13" width="17.484375" customWidth="1"/>
    <col min="14" max="14" width="16.54296875" customWidth="1"/>
    <col min="15" max="15" width="16.94921875" customWidth="1"/>
    <col min="16" max="16" width="17.890625" customWidth="1"/>
    <col min="17" max="17" width="16.8125" customWidth="1"/>
    <col min="18" max="18" width="17.08203125" customWidth="1"/>
    <col min="19" max="20" width="16.41015625" bestFit="1" customWidth="1"/>
    <col min="21" max="21" width="16.0078125" customWidth="1"/>
    <col min="22" max="22" width="16.54296875" customWidth="1"/>
    <col min="23" max="23" width="17.75390625" customWidth="1"/>
  </cols>
  <sheetData>
    <row r="1" spans="1:23" ht="22.5" customHeight="1" x14ac:dyDescent="0.2">
      <c r="A1" s="51" t="s">
        <v>143</v>
      </c>
    </row>
    <row r="2" spans="1:23" ht="26.25" customHeight="1" x14ac:dyDescent="0.2">
      <c r="A2" s="51" t="s">
        <v>144</v>
      </c>
    </row>
    <row r="3" spans="1:23" ht="26.25" customHeight="1" x14ac:dyDescent="0.2"/>
    <row r="4" spans="1:23" ht="114.75" customHeight="1" x14ac:dyDescent="0.2">
      <c r="A4" s="5" t="s">
        <v>1</v>
      </c>
      <c r="B4" s="5" t="s">
        <v>44</v>
      </c>
      <c r="C4" s="5" t="s">
        <v>45</v>
      </c>
      <c r="D4" s="5" t="s">
        <v>46</v>
      </c>
      <c r="E4" s="5" t="s">
        <v>47</v>
      </c>
      <c r="F4" s="5" t="s">
        <v>80</v>
      </c>
      <c r="G4" s="5" t="s">
        <v>48</v>
      </c>
      <c r="H4" s="5" t="s">
        <v>49</v>
      </c>
      <c r="I4" s="5" t="s">
        <v>50</v>
      </c>
      <c r="J4" s="5" t="s">
        <v>51</v>
      </c>
      <c r="K4" s="5" t="s">
        <v>52</v>
      </c>
      <c r="L4" s="5" t="s">
        <v>53</v>
      </c>
      <c r="M4" s="5" t="s">
        <v>54</v>
      </c>
      <c r="N4" s="5" t="s">
        <v>55</v>
      </c>
      <c r="O4" s="5" t="s">
        <v>56</v>
      </c>
      <c r="P4" s="5" t="s">
        <v>57</v>
      </c>
      <c r="Q4" s="5" t="s">
        <v>58</v>
      </c>
      <c r="R4" s="5" t="s">
        <v>59</v>
      </c>
      <c r="S4" s="5" t="s">
        <v>60</v>
      </c>
      <c r="T4" s="5" t="s">
        <v>61</v>
      </c>
      <c r="U4" s="5" t="s">
        <v>62</v>
      </c>
      <c r="V4" s="5" t="s">
        <v>63</v>
      </c>
      <c r="W4" s="5" t="s">
        <v>64</v>
      </c>
    </row>
    <row r="5" spans="1:23" ht="25.5" customHeight="1" x14ac:dyDescent="0.2">
      <c r="A5" s="6" t="s">
        <v>65</v>
      </c>
      <c r="B5" s="6" t="s">
        <v>9</v>
      </c>
      <c r="C5" s="7">
        <v>48000</v>
      </c>
      <c r="D5" s="7">
        <v>67000</v>
      </c>
      <c r="E5" s="7">
        <v>99000</v>
      </c>
      <c r="F5" s="8">
        <v>125000</v>
      </c>
      <c r="G5" s="9">
        <v>130000</v>
      </c>
      <c r="H5" s="7">
        <v>230000</v>
      </c>
      <c r="I5" s="7">
        <v>308000</v>
      </c>
      <c r="J5" s="7">
        <v>338000</v>
      </c>
      <c r="K5" s="7">
        <v>450000</v>
      </c>
      <c r="L5" s="8">
        <v>350000</v>
      </c>
      <c r="M5" s="8">
        <v>500000</v>
      </c>
      <c r="N5" s="8">
        <v>500000</v>
      </c>
      <c r="O5" s="8">
        <v>500000</v>
      </c>
      <c r="P5" s="8">
        <v>500000</v>
      </c>
      <c r="Q5" s="8">
        <v>588000</v>
      </c>
      <c r="R5" s="8">
        <v>270000</v>
      </c>
      <c r="S5" s="8">
        <v>600000</v>
      </c>
      <c r="T5" s="8">
        <v>600000</v>
      </c>
      <c r="U5" s="8">
        <v>390000</v>
      </c>
      <c r="V5" s="8">
        <v>430000</v>
      </c>
      <c r="W5" s="8">
        <v>430000</v>
      </c>
    </row>
    <row r="6" spans="1:23" ht="33" customHeight="1" x14ac:dyDescent="0.2">
      <c r="A6" s="6" t="s">
        <v>66</v>
      </c>
      <c r="B6" s="6" t="s">
        <v>67</v>
      </c>
      <c r="C6" s="7">
        <v>48000</v>
      </c>
      <c r="D6" s="7">
        <v>67000</v>
      </c>
      <c r="E6" s="7">
        <v>99000</v>
      </c>
      <c r="F6" s="8">
        <v>125000</v>
      </c>
      <c r="G6" s="9">
        <v>130000</v>
      </c>
      <c r="H6" s="7">
        <v>230000</v>
      </c>
      <c r="I6" s="7">
        <v>308000</v>
      </c>
      <c r="J6" s="7">
        <v>338000</v>
      </c>
      <c r="K6" s="7">
        <v>450000</v>
      </c>
      <c r="L6" s="8">
        <v>350000</v>
      </c>
      <c r="M6" s="8">
        <v>500000</v>
      </c>
      <c r="N6" s="8">
        <v>500000</v>
      </c>
      <c r="O6" s="8">
        <v>500000</v>
      </c>
      <c r="P6" s="8">
        <v>500000</v>
      </c>
      <c r="Q6" s="8">
        <v>588000</v>
      </c>
      <c r="R6" s="8">
        <v>270000</v>
      </c>
      <c r="S6" s="8">
        <v>600000</v>
      </c>
      <c r="T6" s="8">
        <v>600000</v>
      </c>
      <c r="U6" s="8">
        <v>390000</v>
      </c>
      <c r="V6" s="8">
        <v>430000</v>
      </c>
      <c r="W6" s="8">
        <v>430000</v>
      </c>
    </row>
    <row r="7" spans="1:23" ht="22.5" customHeight="1" x14ac:dyDescent="0.2">
      <c r="A7" s="6" t="s">
        <v>68</v>
      </c>
      <c r="B7" s="6" t="s">
        <v>67</v>
      </c>
      <c r="C7" s="7">
        <v>48000</v>
      </c>
      <c r="D7" s="7">
        <v>67000</v>
      </c>
      <c r="E7" s="7">
        <v>99000</v>
      </c>
      <c r="F7" s="8">
        <v>125000</v>
      </c>
      <c r="G7" s="9">
        <v>130000</v>
      </c>
      <c r="H7" s="7">
        <v>230000</v>
      </c>
      <c r="I7" s="7">
        <v>308000</v>
      </c>
      <c r="J7" s="7">
        <v>338000</v>
      </c>
      <c r="K7" s="7">
        <v>450000</v>
      </c>
      <c r="L7" s="8">
        <v>350000</v>
      </c>
      <c r="M7" s="8">
        <v>500000</v>
      </c>
      <c r="N7" s="8">
        <v>500000</v>
      </c>
      <c r="O7" s="8">
        <v>500000</v>
      </c>
      <c r="P7" s="8">
        <v>500000</v>
      </c>
      <c r="Q7" s="8">
        <v>588000</v>
      </c>
      <c r="R7" s="8">
        <v>270000</v>
      </c>
      <c r="S7" s="8">
        <v>600000</v>
      </c>
      <c r="T7" s="8">
        <v>600000</v>
      </c>
      <c r="U7" s="8">
        <v>390000</v>
      </c>
      <c r="V7" s="8">
        <v>430000</v>
      </c>
      <c r="W7" s="8">
        <v>430000</v>
      </c>
    </row>
    <row r="8" spans="1:23" ht="30" customHeight="1" x14ac:dyDescent="0.2">
      <c r="A8" s="6" t="s">
        <v>18</v>
      </c>
      <c r="B8" s="6" t="s">
        <v>19</v>
      </c>
      <c r="C8" s="7">
        <v>28880000</v>
      </c>
      <c r="D8" s="7">
        <v>40880000</v>
      </c>
      <c r="E8" s="7">
        <v>45880000</v>
      </c>
      <c r="F8" s="8">
        <v>79880000</v>
      </c>
      <c r="G8" s="9">
        <v>80080000</v>
      </c>
      <c r="H8" s="7">
        <v>132880000</v>
      </c>
      <c r="I8" s="7">
        <v>132880000</v>
      </c>
      <c r="J8" s="7">
        <v>149880000</v>
      </c>
      <c r="K8" s="7">
        <v>168800000</v>
      </c>
      <c r="L8" s="8">
        <v>148800000</v>
      </c>
      <c r="M8" s="8">
        <v>275800000</v>
      </c>
      <c r="N8" s="7">
        <v>245800000</v>
      </c>
      <c r="O8" s="7">
        <v>245800000</v>
      </c>
      <c r="P8" s="7">
        <v>245800000</v>
      </c>
      <c r="Q8" s="8">
        <v>278000000</v>
      </c>
      <c r="R8" s="8">
        <v>140980000</v>
      </c>
      <c r="S8" s="8">
        <v>272800000</v>
      </c>
      <c r="T8" s="8">
        <v>272800000</v>
      </c>
      <c r="U8" s="8">
        <v>189000000</v>
      </c>
      <c r="V8" s="8">
        <v>189000000</v>
      </c>
      <c r="W8" s="8">
        <v>218800000</v>
      </c>
    </row>
    <row r="9" spans="1:23" ht="34.5" customHeight="1" x14ac:dyDescent="0.2">
      <c r="A9" s="6" t="s">
        <v>20</v>
      </c>
      <c r="B9" s="6" t="s">
        <v>19</v>
      </c>
      <c r="C9" s="7">
        <v>28880000</v>
      </c>
      <c r="D9" s="7">
        <v>48980000</v>
      </c>
      <c r="E9" s="7">
        <v>45880000</v>
      </c>
      <c r="F9" s="8">
        <v>79880000</v>
      </c>
      <c r="G9" s="9">
        <v>80080000</v>
      </c>
      <c r="H9" s="7">
        <v>132880000</v>
      </c>
      <c r="I9" s="7">
        <v>132880000</v>
      </c>
      <c r="J9" s="7">
        <v>149880000</v>
      </c>
      <c r="K9" s="7">
        <v>168800000</v>
      </c>
      <c r="L9" s="8">
        <v>148800000</v>
      </c>
      <c r="M9" s="8">
        <v>275800000</v>
      </c>
      <c r="N9" s="7">
        <v>245800000</v>
      </c>
      <c r="O9" s="7">
        <v>245800000</v>
      </c>
      <c r="P9" s="7">
        <v>245800000</v>
      </c>
      <c r="Q9" s="8">
        <v>278000000</v>
      </c>
      <c r="R9" s="8">
        <v>140980000</v>
      </c>
      <c r="S9" s="8">
        <v>272800000</v>
      </c>
      <c r="T9" s="8">
        <v>272800000</v>
      </c>
      <c r="U9" s="8">
        <v>189000000</v>
      </c>
      <c r="V9" s="8">
        <v>189000000</v>
      </c>
      <c r="W9" s="8">
        <v>218800000</v>
      </c>
    </row>
    <row r="10" spans="1:23" ht="45.75" customHeight="1" x14ac:dyDescent="0.2">
      <c r="A10" s="6" t="s">
        <v>69</v>
      </c>
      <c r="B10" s="6" t="s">
        <v>70</v>
      </c>
      <c r="C10" s="7">
        <v>1980000</v>
      </c>
      <c r="D10" s="7">
        <v>2280000</v>
      </c>
      <c r="E10" s="7">
        <v>2680000</v>
      </c>
      <c r="F10" s="8">
        <v>3588000</v>
      </c>
      <c r="G10" s="9">
        <v>3580000</v>
      </c>
      <c r="H10" s="7">
        <v>4890000</v>
      </c>
      <c r="I10" s="7">
        <v>4890000</v>
      </c>
      <c r="J10" s="7">
        <v>5280000</v>
      </c>
      <c r="K10" s="7" t="s">
        <v>141</v>
      </c>
      <c r="L10" s="8">
        <v>3100000</v>
      </c>
      <c r="M10" s="8">
        <v>4200000</v>
      </c>
      <c r="N10" s="7">
        <v>4500000</v>
      </c>
      <c r="O10" s="7">
        <v>4500000</v>
      </c>
      <c r="P10" s="7">
        <v>4500000</v>
      </c>
      <c r="Q10" s="8">
        <v>4800000</v>
      </c>
      <c r="R10" s="8">
        <v>2800000</v>
      </c>
      <c r="S10" s="8" t="s">
        <v>141</v>
      </c>
      <c r="T10" s="8" t="s">
        <v>141</v>
      </c>
      <c r="U10" s="8" t="s">
        <v>141</v>
      </c>
      <c r="V10" s="8" t="s">
        <v>141</v>
      </c>
      <c r="W10" s="8" t="s">
        <v>141</v>
      </c>
    </row>
    <row r="11" spans="1:23" ht="48.75" customHeight="1" x14ac:dyDescent="0.2">
      <c r="A11" s="6" t="s">
        <v>69</v>
      </c>
      <c r="B11" s="6" t="s">
        <v>71</v>
      </c>
      <c r="C11" s="7">
        <v>3280000</v>
      </c>
      <c r="D11" s="7">
        <v>3380000</v>
      </c>
      <c r="E11" s="7">
        <v>4480000</v>
      </c>
      <c r="F11" s="8">
        <v>5880000</v>
      </c>
      <c r="G11" s="9">
        <v>6580000</v>
      </c>
      <c r="H11" s="7">
        <v>6980000</v>
      </c>
      <c r="I11" s="7">
        <v>6980000</v>
      </c>
      <c r="J11" s="7">
        <v>7280000</v>
      </c>
      <c r="K11" s="7" t="s">
        <v>141</v>
      </c>
      <c r="L11" s="8">
        <v>5300000</v>
      </c>
      <c r="M11" s="8">
        <v>7100000</v>
      </c>
      <c r="N11" s="7">
        <v>7300000</v>
      </c>
      <c r="O11" s="7">
        <v>7300000</v>
      </c>
      <c r="P11" s="7">
        <v>7300000</v>
      </c>
      <c r="Q11" s="7">
        <v>7600000</v>
      </c>
      <c r="R11" s="8">
        <v>4900000</v>
      </c>
      <c r="S11" s="8" t="s">
        <v>141</v>
      </c>
      <c r="T11" s="8" t="s">
        <v>141</v>
      </c>
      <c r="U11" s="8" t="s">
        <v>141</v>
      </c>
      <c r="V11" s="8" t="s">
        <v>141</v>
      </c>
      <c r="W11" s="8" t="s">
        <v>141</v>
      </c>
    </row>
    <row r="12" spans="1:23" ht="55.5" customHeight="1" x14ac:dyDescent="0.2">
      <c r="A12" s="6" t="s">
        <v>69</v>
      </c>
      <c r="B12" s="6" t="s">
        <v>72</v>
      </c>
      <c r="C12" s="7">
        <v>3780000</v>
      </c>
      <c r="D12" s="7">
        <v>5480000</v>
      </c>
      <c r="E12" s="7">
        <v>5580000</v>
      </c>
      <c r="F12" s="8">
        <v>6580000</v>
      </c>
      <c r="G12" s="9">
        <v>7380000</v>
      </c>
      <c r="H12" s="7">
        <v>7580000</v>
      </c>
      <c r="I12" s="7">
        <v>7580000</v>
      </c>
      <c r="J12" s="7">
        <v>7880000</v>
      </c>
      <c r="K12" s="7" t="s">
        <v>141</v>
      </c>
      <c r="L12" s="8">
        <v>6200000</v>
      </c>
      <c r="M12" s="8">
        <v>8000000</v>
      </c>
      <c r="N12" s="7">
        <v>8200000</v>
      </c>
      <c r="O12" s="7">
        <v>8200000</v>
      </c>
      <c r="P12" s="8">
        <v>8200000</v>
      </c>
      <c r="Q12" s="8">
        <v>8500000</v>
      </c>
      <c r="R12" s="8">
        <v>5800000</v>
      </c>
      <c r="S12" s="8" t="s">
        <v>141</v>
      </c>
      <c r="T12" s="8" t="s">
        <v>141</v>
      </c>
      <c r="U12" s="8" t="s">
        <v>141</v>
      </c>
      <c r="V12" s="8" t="s">
        <v>141</v>
      </c>
      <c r="W12" s="8" t="s">
        <v>141</v>
      </c>
    </row>
    <row r="13" spans="1:23" x14ac:dyDescent="0.2">
      <c r="L13" s="10"/>
      <c r="M13" s="10"/>
    </row>
    <row r="16" spans="1:23" ht="54.75" customHeight="1" x14ac:dyDescent="0.2">
      <c r="A16" s="1" t="s">
        <v>39</v>
      </c>
      <c r="B16" s="11" t="s">
        <v>73</v>
      </c>
      <c r="D16" s="12"/>
    </row>
    <row r="17" spans="1:2" x14ac:dyDescent="0.2">
      <c r="A17" s="2" t="s">
        <v>74</v>
      </c>
      <c r="B17" s="13">
        <v>0.75</v>
      </c>
    </row>
    <row r="18" spans="1:2" x14ac:dyDescent="0.2">
      <c r="A18" s="2" t="s">
        <v>75</v>
      </c>
      <c r="B18" s="13">
        <v>0.75</v>
      </c>
    </row>
    <row r="19" spans="1:2" ht="21.75" customHeight="1" x14ac:dyDescent="0.2">
      <c r="A19" s="3" t="s">
        <v>43</v>
      </c>
      <c r="B19" s="13">
        <v>0.75</v>
      </c>
    </row>
    <row r="20" spans="1:2" ht="19.5" customHeight="1" x14ac:dyDescent="0.2">
      <c r="A20" s="14" t="s">
        <v>76</v>
      </c>
      <c r="B20" s="15">
        <v>12500</v>
      </c>
    </row>
    <row r="21" spans="1:2" x14ac:dyDescent="0.2">
      <c r="A21" s="14" t="s">
        <v>77</v>
      </c>
      <c r="B21" s="15">
        <v>12900</v>
      </c>
    </row>
    <row r="22" spans="1:2" x14ac:dyDescent="0.2">
      <c r="A22" s="14" t="s">
        <v>78</v>
      </c>
      <c r="B22" s="15">
        <v>13000</v>
      </c>
    </row>
    <row r="23" spans="1:2" x14ac:dyDescent="0.2">
      <c r="A23" s="14" t="s">
        <v>79</v>
      </c>
      <c r="B23" s="15">
        <v>15000</v>
      </c>
    </row>
  </sheetData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B16" sqref="B16"/>
    </sheetView>
  </sheetViews>
  <sheetFormatPr defaultColWidth="7.93359375" defaultRowHeight="15" x14ac:dyDescent="0.2"/>
  <cols>
    <col min="1" max="1" width="18.0234375" style="16" customWidth="1"/>
    <col min="2" max="2" width="27.3046875" style="16" customWidth="1"/>
    <col min="3" max="3" width="10.89453125" style="16" bestFit="1" customWidth="1"/>
    <col min="4" max="4" width="9.55078125" style="16" bestFit="1" customWidth="1"/>
    <col min="5" max="5" width="12.9140625" style="16" bestFit="1" customWidth="1"/>
    <col min="6" max="6" width="13.1796875" style="16" customWidth="1"/>
    <col min="7" max="7" width="10.89453125" style="16" bestFit="1" customWidth="1"/>
    <col min="8" max="8" width="13.046875" style="16" customWidth="1"/>
    <col min="9" max="16384" width="7.93359375" style="16"/>
  </cols>
  <sheetData>
    <row r="1" spans="1:8" x14ac:dyDescent="0.2">
      <c r="A1" s="57" t="s">
        <v>81</v>
      </c>
      <c r="B1" s="58"/>
      <c r="C1" s="58"/>
      <c r="D1" s="58"/>
      <c r="E1" s="58"/>
      <c r="F1" s="58"/>
      <c r="G1" s="58"/>
      <c r="H1" s="59"/>
    </row>
    <row r="2" spans="1:8" x14ac:dyDescent="0.2">
      <c r="A2" s="60" t="s">
        <v>82</v>
      </c>
      <c r="B2" s="60" t="s">
        <v>83</v>
      </c>
      <c r="C2" s="63" t="s">
        <v>84</v>
      </c>
      <c r="D2" s="64"/>
      <c r="E2" s="64"/>
      <c r="F2" s="64"/>
      <c r="G2" s="64"/>
      <c r="H2" s="65"/>
    </row>
    <row r="3" spans="1:8" ht="42" customHeight="1" x14ac:dyDescent="0.2">
      <c r="A3" s="61"/>
      <c r="B3" s="61"/>
      <c r="C3" s="66" t="s">
        <v>85</v>
      </c>
      <c r="D3" s="67"/>
      <c r="E3" s="68" t="s">
        <v>86</v>
      </c>
      <c r="F3" s="69"/>
      <c r="G3" s="68" t="s">
        <v>87</v>
      </c>
      <c r="H3" s="69"/>
    </row>
    <row r="4" spans="1:8" ht="23.25" x14ac:dyDescent="0.2">
      <c r="A4" s="62"/>
      <c r="B4" s="62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8" t="s">
        <v>89</v>
      </c>
    </row>
    <row r="5" spans="1:8" x14ac:dyDescent="0.2">
      <c r="A5" s="24" t="s">
        <v>90</v>
      </c>
      <c r="B5" s="19" t="s">
        <v>91</v>
      </c>
      <c r="C5" s="20">
        <v>570000</v>
      </c>
      <c r="D5" s="20">
        <v>850000</v>
      </c>
      <c r="E5" s="20">
        <v>475000</v>
      </c>
      <c r="F5" s="20">
        <v>700000</v>
      </c>
      <c r="G5" s="20">
        <v>285000</v>
      </c>
      <c r="H5" s="21">
        <v>420000</v>
      </c>
    </row>
    <row r="6" spans="1:8" x14ac:dyDescent="0.2">
      <c r="A6" s="56" t="s">
        <v>92</v>
      </c>
      <c r="B6" s="23" t="s">
        <v>93</v>
      </c>
      <c r="C6" s="20">
        <v>815000</v>
      </c>
      <c r="D6" s="20">
        <v>1200000</v>
      </c>
      <c r="E6" s="20">
        <v>680000</v>
      </c>
      <c r="F6" s="20">
        <v>1000000</v>
      </c>
      <c r="G6" s="20">
        <v>410000</v>
      </c>
      <c r="H6" s="21">
        <v>600000</v>
      </c>
    </row>
    <row r="7" spans="1:8" x14ac:dyDescent="0.2">
      <c r="A7" s="56"/>
      <c r="B7" s="23" t="s">
        <v>94</v>
      </c>
      <c r="C7" s="20">
        <v>11500000</v>
      </c>
      <c r="D7" s="20">
        <v>11500000</v>
      </c>
      <c r="E7" s="20">
        <v>8600000</v>
      </c>
      <c r="F7" s="20">
        <v>8600000</v>
      </c>
      <c r="G7" s="20">
        <v>7500000</v>
      </c>
      <c r="H7" s="21">
        <v>7500000</v>
      </c>
    </row>
    <row r="8" spans="1:8" x14ac:dyDescent="0.2">
      <c r="A8" s="56"/>
      <c r="B8" s="23" t="s">
        <v>95</v>
      </c>
      <c r="C8" s="20">
        <v>2500000</v>
      </c>
      <c r="D8" s="20">
        <v>2500000</v>
      </c>
      <c r="E8" s="20">
        <v>2000000</v>
      </c>
      <c r="F8" s="20">
        <v>2000000</v>
      </c>
      <c r="G8" s="20">
        <v>1500000</v>
      </c>
      <c r="H8" s="21">
        <v>1500000</v>
      </c>
    </row>
    <row r="9" spans="1:8" x14ac:dyDescent="0.2">
      <c r="A9" s="56"/>
      <c r="B9" s="23" t="s">
        <v>96</v>
      </c>
      <c r="C9" s="20">
        <v>2500000</v>
      </c>
      <c r="D9" s="20">
        <v>2500000</v>
      </c>
      <c r="E9" s="20">
        <v>2000000</v>
      </c>
      <c r="F9" s="20">
        <v>2000000</v>
      </c>
      <c r="G9" s="20">
        <v>1500000</v>
      </c>
      <c r="H9" s="21">
        <v>1500000</v>
      </c>
    </row>
    <row r="10" spans="1:8" x14ac:dyDescent="0.2">
      <c r="A10" s="56"/>
      <c r="B10" s="23" t="s">
        <v>97</v>
      </c>
      <c r="C10" s="20">
        <v>2500000</v>
      </c>
      <c r="D10" s="20">
        <v>2500000</v>
      </c>
      <c r="E10" s="20">
        <v>2000000</v>
      </c>
      <c r="F10" s="20">
        <v>2000000</v>
      </c>
      <c r="G10" s="20">
        <v>1500000</v>
      </c>
      <c r="H10" s="21">
        <v>1500000</v>
      </c>
    </row>
    <row r="11" spans="1:8" x14ac:dyDescent="0.2">
      <c r="A11" s="56"/>
      <c r="B11" s="23" t="s">
        <v>98</v>
      </c>
      <c r="C11" s="20">
        <v>2500000</v>
      </c>
      <c r="D11" s="20">
        <v>2500000</v>
      </c>
      <c r="E11" s="20">
        <v>2000000</v>
      </c>
      <c r="F11" s="20">
        <v>2000000</v>
      </c>
      <c r="G11" s="20">
        <v>1500000</v>
      </c>
      <c r="H11" s="21">
        <v>1500000</v>
      </c>
    </row>
    <row r="12" spans="1:8" x14ac:dyDescent="0.2">
      <c r="A12" s="56"/>
      <c r="B12" s="23" t="s">
        <v>99</v>
      </c>
      <c r="C12" s="20">
        <v>2500000</v>
      </c>
      <c r="D12" s="20">
        <v>2500000</v>
      </c>
      <c r="E12" s="20">
        <v>2000000</v>
      </c>
      <c r="F12" s="20">
        <v>2000000</v>
      </c>
      <c r="G12" s="20">
        <v>1500000</v>
      </c>
      <c r="H12" s="21">
        <v>1500000</v>
      </c>
    </row>
    <row r="13" spans="1:8" x14ac:dyDescent="0.2">
      <c r="A13" s="56"/>
      <c r="B13" s="23" t="s">
        <v>100</v>
      </c>
      <c r="C13" s="20">
        <v>2100000</v>
      </c>
      <c r="D13" s="20">
        <v>2100000</v>
      </c>
      <c r="E13" s="20">
        <v>1700000</v>
      </c>
      <c r="F13" s="20">
        <v>1700000</v>
      </c>
      <c r="G13" s="20">
        <v>1300000</v>
      </c>
      <c r="H13" s="21">
        <v>1300000</v>
      </c>
    </row>
    <row r="14" spans="1:8" x14ac:dyDescent="0.2">
      <c r="A14" s="56"/>
      <c r="B14" s="23" t="s">
        <v>101</v>
      </c>
      <c r="C14" s="20">
        <v>2800000</v>
      </c>
      <c r="D14" s="20">
        <v>2800000</v>
      </c>
      <c r="E14" s="20">
        <v>2350000</v>
      </c>
      <c r="F14" s="20">
        <v>2350000</v>
      </c>
      <c r="G14" s="20">
        <v>1800000</v>
      </c>
      <c r="H14" s="21">
        <v>1800000</v>
      </c>
    </row>
    <row r="15" spans="1:8" x14ac:dyDescent="0.2">
      <c r="A15" s="56"/>
      <c r="B15" s="23" t="s">
        <v>102</v>
      </c>
      <c r="C15" s="20">
        <v>12900000</v>
      </c>
      <c r="D15" s="20">
        <v>12900000</v>
      </c>
      <c r="E15" s="20">
        <v>10800000</v>
      </c>
      <c r="F15" s="20">
        <v>10800000</v>
      </c>
      <c r="G15" s="20">
        <v>7500000</v>
      </c>
      <c r="H15" s="21">
        <v>7500000</v>
      </c>
    </row>
    <row r="16" spans="1:8" x14ac:dyDescent="0.2">
      <c r="A16" s="56"/>
      <c r="B16" s="23" t="s">
        <v>103</v>
      </c>
      <c r="C16" s="20">
        <v>10400000</v>
      </c>
      <c r="D16" s="20">
        <v>10400000</v>
      </c>
      <c r="E16" s="20">
        <v>8700000</v>
      </c>
      <c r="F16" s="20">
        <v>8700000</v>
      </c>
      <c r="G16" s="20">
        <v>6400000</v>
      </c>
      <c r="H16" s="21">
        <v>6400000</v>
      </c>
    </row>
    <row r="17" spans="1:8" x14ac:dyDescent="0.2">
      <c r="A17" s="56"/>
      <c r="B17" s="23" t="s">
        <v>104</v>
      </c>
      <c r="C17" s="20">
        <v>10400000</v>
      </c>
      <c r="D17" s="20">
        <v>10400000</v>
      </c>
      <c r="E17" s="20">
        <v>8900000</v>
      </c>
      <c r="F17" s="20">
        <v>8900000</v>
      </c>
      <c r="G17" s="20">
        <v>6500000</v>
      </c>
      <c r="H17" s="21">
        <v>6500000</v>
      </c>
    </row>
    <row r="18" spans="1:8" x14ac:dyDescent="0.2">
      <c r="A18" s="56"/>
      <c r="B18" s="23" t="s">
        <v>105</v>
      </c>
      <c r="C18" s="20">
        <v>2500000</v>
      </c>
      <c r="D18" s="20">
        <v>2500000</v>
      </c>
      <c r="E18" s="20">
        <v>2000000</v>
      </c>
      <c r="F18" s="20">
        <v>2000000</v>
      </c>
      <c r="G18" s="20">
        <v>1500000</v>
      </c>
      <c r="H18" s="21">
        <v>1500000</v>
      </c>
    </row>
    <row r="19" spans="1:8" x14ac:dyDescent="0.2">
      <c r="A19" s="56"/>
      <c r="B19" s="23" t="s">
        <v>106</v>
      </c>
      <c r="C19" s="20">
        <v>7800000</v>
      </c>
      <c r="D19" s="20">
        <v>7800000</v>
      </c>
      <c r="E19" s="20">
        <v>6900000</v>
      </c>
      <c r="F19" s="20">
        <v>6900000</v>
      </c>
      <c r="G19" s="20">
        <v>5200000</v>
      </c>
      <c r="H19" s="21">
        <v>5200000</v>
      </c>
    </row>
    <row r="21" spans="1:8" x14ac:dyDescent="0.2">
      <c r="E21" s="22"/>
    </row>
    <row r="22" spans="1:8" x14ac:dyDescent="0.2">
      <c r="E22" s="22"/>
    </row>
    <row r="23" spans="1:8" x14ac:dyDescent="0.2">
      <c r="E23" s="22"/>
    </row>
    <row r="24" spans="1:8" x14ac:dyDescent="0.2">
      <c r="E24" s="22"/>
    </row>
  </sheetData>
  <mergeCells count="8">
    <mergeCell ref="A6:A19"/>
    <mergeCell ref="A1:H1"/>
    <mergeCell ref="A2:A4"/>
    <mergeCell ref="B2:B4"/>
    <mergeCell ref="C2:H2"/>
    <mergeCell ref="C3:D3"/>
    <mergeCell ref="E3:F3"/>
    <mergeCell ref="G3:H3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Pasajero (2)</vt:lpstr>
      <vt:lpstr>carga (2)</vt:lpstr>
      <vt:lpstr>Hoja1</vt:lpstr>
      <vt:lpstr>carga (2)!Títulos_a_imprimir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Licitaciones</cp:lastModifiedBy>
  <cp:lastPrinted>2023-12-26T18:20:23Z</cp:lastPrinted>
  <dcterms:created xsi:type="dcterms:W3CDTF">2017-10-06T13:57:55Z</dcterms:created>
  <dcterms:modified xsi:type="dcterms:W3CDTF">2023-12-29T15:12:05Z</dcterms:modified>
</cp:coreProperties>
</file>