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a Taborda\Desktop\ESU\PROCESOS\JUNIO 2023\SPVA PARQUE SCRUM DESARROLLO Y REGISTRO\"/>
    </mc:Choice>
  </mc:AlternateContent>
  <xr:revisionPtr revIDLastSave="0" documentId="13_ncr:1_{AA7CDFC9-AB95-4530-A2A1-5097FF5F8CC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</sheets>
  <definedNames>
    <definedName name="_xlnm.Print_Area" localSheetId="0">'Hoja1 (2)'!$A$1:$G$83</definedName>
    <definedName name="_xlnm.Print_Area" localSheetId="1">Hoja2!$A$1:$H$56</definedName>
  </definedNames>
  <calcPr calcId="191029"/>
</workbook>
</file>

<file path=xl/calcChain.xml><?xml version="1.0" encoding="utf-8"?>
<calcChain xmlns="http://schemas.openxmlformats.org/spreadsheetml/2006/main">
  <c r="D24" i="8" l="1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E6" i="8" l="1"/>
  <c r="I6" i="8"/>
</calcChain>
</file>

<file path=xl/sharedStrings.xml><?xml version="1.0" encoding="utf-8"?>
<sst xmlns="http://schemas.openxmlformats.org/spreadsheetml/2006/main" count="167" uniqueCount="83">
  <si>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</si>
  <si>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</si>
  <si>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</si>
  <si>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</si>
  <si>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</si>
  <si>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</si>
  <si>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</si>
  <si>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</si>
  <si>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</si>
  <si>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</si>
  <si>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</si>
  <si>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</si>
  <si>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</si>
  <si>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</si>
  <si>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</si>
  <si>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</si>
  <si>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</si>
  <si>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</si>
  <si>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</si>
  <si>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</si>
  <si>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</si>
  <si>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</si>
  <si>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</si>
  <si>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</si>
  <si>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</si>
  <si>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</si>
  <si>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</si>
  <si>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</si>
  <si>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</si>
  <si>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</si>
  <si>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</si>
  <si>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</si>
  <si>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</si>
  <si>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</si>
  <si>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</si>
  <si>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</si>
  <si>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</si>
  <si>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</si>
  <si>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</si>
  <si>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</si>
  <si>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</si>
  <si>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</si>
  <si>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</si>
  <si>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</si>
  <si>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</si>
  <si>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</si>
  <si>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</si>
  <si>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</si>
  <si>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</si>
  <si>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</si>
  <si>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</si>
  <si>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</si>
  <si>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</si>
  <si>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</si>
  <si>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</si>
  <si>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</si>
  <si>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</si>
  <si>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</si>
  <si>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</si>
  <si>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</si>
  <si>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</si>
  <si>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</si>
  <si>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</si>
  <si>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</si>
  <si>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</si>
  <si>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</si>
  <si>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</si>
  <si>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</si>
  <si>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</si>
  <si>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</si>
  <si>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</si>
  <si>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</si>
  <si>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</si>
  <si>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</si>
  <si>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</si>
  <si>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</si>
  <si>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>Prestar los servicios de hosting en la nube de las plataformas de apoyo a la operación de la Empresa ESU denominados SCRUM y parque automotor, y garantizar el soporte técnico, desarrollo y mantenimiento del Scrum, Parque Automotor, Página Web y Portal de Contratación, HostGator y Click Panda. Así mismo adelantar el trámite de Registro del Software parque automotor, Scrum y Vigilancia, ante la Dirección Nacional de Derechos de Autor Superintendencia de Industria y Comercio, de conformidad con el Decreto 1360 de 1989</t>
  </si>
  <si>
    <t>Proveedor 4</t>
  </si>
  <si>
    <t>$441,577,798</t>
  </si>
  <si>
    <t>Referenciamiento 1</t>
  </si>
  <si>
    <t>Referenciamiento 2</t>
  </si>
  <si>
    <t>Referenciamiento 4</t>
  </si>
  <si>
    <t>Referenciamiento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</si>
</sst>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</cellStyleXfs>
  <cellXfs count="18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/>
    <xf numFmtId="0" fontId="3" fillId="0" borderId="14" xfId="0" applyFont="1" applyBorder="1" applyAlignment="1">
      <alignment vertical="center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6" fontId="25" fillId="0" borderId="1" xfId="0" applyNumberFormat="1" applyFont="1" applyBorder="1" applyAlignment="1">
      <alignment vertical="center" wrapText="1"/>
    </xf>
    <xf numFmtId="14" fontId="22" fillId="0" borderId="23" xfId="0" applyNumberFormat="1" applyFont="1" applyBorder="1" applyProtection="1">
      <protection locked="0"/>
    </xf>
    <xf numFmtId="168" fontId="0" fillId="0" borderId="0" xfId="2" applyNumberFormat="1" applyFont="1" applyFill="1" applyProtection="1"/>
    <xf numFmtId="0" fontId="0" fillId="0" borderId="6" xfId="0" applyBorder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19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29</xdr:row>
          <xdr:rowOff>152400</xdr:rowOff>
        </xdr:from>
        <xdr:to>
          <xdr:col>0</xdr:col>
          <xdr:colOff>619125</xdr:colOff>
          <xdr:row>31</xdr:row>
          <xdr:rowOff>47625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90" t="s">
        <v>20</v>
      </c>
      <c r="E1" s="90"/>
      <c r="F1" s="90"/>
      <c r="G1" s="90"/>
    </row>
    <row r="2" spans="1:7" ht="44.25" customHeight="1" x14ac:dyDescent="0.25">
      <c r="D2" s="91"/>
      <c r="E2" s="91"/>
      <c r="F2" s="91"/>
      <c r="G2" s="91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95" t="s">
        <v>19</v>
      </c>
      <c r="B5" s="95"/>
      <c r="C5" s="95"/>
      <c r="D5" s="95"/>
      <c r="E5" s="95"/>
      <c r="F5" s="95"/>
      <c r="G5" s="96"/>
    </row>
    <row r="6" spans="1:7" x14ac:dyDescent="0.25">
      <c r="A6" s="99" t="s">
        <v>50</v>
      </c>
      <c r="B6" s="100"/>
      <c r="C6" s="100"/>
      <c r="D6" s="100"/>
      <c r="E6" s="100"/>
      <c r="F6" s="100"/>
      <c r="G6" s="101"/>
    </row>
    <row r="7" spans="1:7" ht="42" customHeight="1" thickBot="1" x14ac:dyDescent="0.3">
      <c r="A7" s="102"/>
      <c r="B7" s="103"/>
      <c r="C7" s="103"/>
      <c r="D7" s="103"/>
      <c r="E7" s="103"/>
      <c r="F7" s="103"/>
      <c r="G7" s="104"/>
    </row>
    <row r="8" spans="1:7" ht="11.25" customHeight="1" thickTop="1" x14ac:dyDescent="0.25"/>
    <row r="9" spans="1:7" ht="16.5" customHeight="1" x14ac:dyDescent="0.25">
      <c r="A9" s="73" t="s">
        <v>22</v>
      </c>
      <c r="B9" s="74"/>
      <c r="C9" s="74"/>
      <c r="D9" s="74"/>
      <c r="E9" s="74"/>
      <c r="F9" s="74"/>
      <c r="G9" s="75"/>
    </row>
    <row r="10" spans="1:7" ht="7.5" customHeight="1" x14ac:dyDescent="0.25"/>
    <row r="11" spans="1:7" x14ac:dyDescent="0.25">
      <c r="A11" s="95" t="s">
        <v>7</v>
      </c>
      <c r="B11" s="95"/>
      <c r="C11" s="95"/>
      <c r="D11" s="95"/>
      <c r="E11" s="95"/>
      <c r="F11" s="95"/>
      <c r="G11" s="96"/>
    </row>
    <row r="12" spans="1:7" x14ac:dyDescent="0.25">
      <c r="A12" s="105" t="s">
        <v>31</v>
      </c>
      <c r="B12" s="106"/>
      <c r="C12" s="106"/>
      <c r="D12" s="106"/>
      <c r="E12" s="106"/>
      <c r="F12" s="106"/>
      <c r="G12" s="107"/>
    </row>
    <row r="13" spans="1:7" ht="19.5" customHeight="1" x14ac:dyDescent="0.25">
      <c r="A13" s="94" t="s">
        <v>8</v>
      </c>
      <c r="B13" s="92"/>
      <c r="C13" s="92"/>
      <c r="D13" s="92"/>
      <c r="E13" s="92" t="s">
        <v>9</v>
      </c>
      <c r="F13" s="92"/>
      <c r="G13" s="93"/>
    </row>
    <row r="14" spans="1:7" ht="19.5" customHeight="1" thickBot="1" x14ac:dyDescent="0.3">
      <c r="A14" s="97" t="s">
        <v>3</v>
      </c>
      <c r="B14" s="98"/>
      <c r="C14" s="98"/>
      <c r="D14" s="98"/>
      <c r="E14" s="12" t="s">
        <v>10</v>
      </c>
      <c r="F14" s="12"/>
      <c r="G14" s="13"/>
    </row>
    <row r="15" spans="1:7" ht="15.75" thickTop="1" x14ac:dyDescent="0.25"/>
    <row r="16" spans="1:7" x14ac:dyDescent="0.25">
      <c r="A16" s="85" t="s">
        <v>11</v>
      </c>
      <c r="B16" s="86"/>
      <c r="C16" s="86"/>
      <c r="D16" s="86"/>
      <c r="E16" s="86"/>
      <c r="F16" s="86"/>
      <c r="G16" s="87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88" t="s">
        <v>13</v>
      </c>
      <c r="B18" s="88"/>
      <c r="C18" s="88"/>
      <c r="D18" s="88"/>
      <c r="E18" s="88"/>
      <c r="F18" s="88"/>
      <c r="G18" s="89"/>
    </row>
    <row r="19" spans="1:7" x14ac:dyDescent="0.25">
      <c r="A19" s="80" t="s">
        <v>5</v>
      </c>
      <c r="B19" s="81"/>
      <c r="C19" s="6" t="s">
        <v>6</v>
      </c>
      <c r="D19" s="55" t="s">
        <v>24</v>
      </c>
      <c r="E19" s="84"/>
      <c r="F19" s="84"/>
      <c r="G19" s="84"/>
    </row>
    <row r="20" spans="1:7" x14ac:dyDescent="0.25">
      <c r="A20" s="82"/>
      <c r="B20" s="83"/>
      <c r="C20" s="1"/>
      <c r="D20" s="84"/>
      <c r="E20" s="84"/>
      <c r="F20" s="84"/>
      <c r="G20" s="84"/>
    </row>
    <row r="21" spans="1:7" x14ac:dyDescent="0.25">
      <c r="A21" s="76" t="s">
        <v>23</v>
      </c>
      <c r="B21" s="77"/>
      <c r="C21" s="7" t="s">
        <v>16</v>
      </c>
      <c r="D21" s="84"/>
      <c r="E21" s="84"/>
      <c r="F21" s="84"/>
      <c r="G21" s="84"/>
    </row>
    <row r="22" spans="1:7" ht="9.75" customHeight="1" x14ac:dyDescent="0.25">
      <c r="A22" s="10"/>
      <c r="G22" s="9"/>
    </row>
    <row r="23" spans="1:7" x14ac:dyDescent="0.25">
      <c r="A23" s="85" t="s">
        <v>25</v>
      </c>
      <c r="B23" s="86"/>
      <c r="C23" s="86"/>
      <c r="D23" s="86"/>
      <c r="E23" s="86"/>
      <c r="F23" s="86"/>
      <c r="G23" s="87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88" t="s">
        <v>13</v>
      </c>
      <c r="B25" s="88"/>
      <c r="C25" s="88"/>
      <c r="D25" s="88"/>
      <c r="E25" s="88"/>
      <c r="F25" s="88"/>
      <c r="G25" s="89"/>
    </row>
    <row r="26" spans="1:7" x14ac:dyDescent="0.25">
      <c r="A26" s="80" t="s">
        <v>5</v>
      </c>
      <c r="B26" s="81"/>
      <c r="C26" s="6" t="s">
        <v>6</v>
      </c>
      <c r="D26" s="55" t="s">
        <v>24</v>
      </c>
      <c r="E26" s="84"/>
      <c r="F26" s="84"/>
      <c r="G26" s="84"/>
    </row>
    <row r="27" spans="1:7" x14ac:dyDescent="0.25">
      <c r="A27" s="82"/>
      <c r="B27" s="83"/>
      <c r="C27" s="1"/>
      <c r="D27" s="84"/>
      <c r="E27" s="84"/>
      <c r="F27" s="84"/>
      <c r="G27" s="84"/>
    </row>
    <row r="28" spans="1:7" x14ac:dyDescent="0.25">
      <c r="A28" s="76" t="s">
        <v>23</v>
      </c>
      <c r="B28" s="77"/>
      <c r="C28" s="7" t="s">
        <v>16</v>
      </c>
      <c r="D28" s="84"/>
      <c r="E28" s="84"/>
      <c r="F28" s="84"/>
      <c r="G28" s="84"/>
    </row>
    <row r="29" spans="1:7" x14ac:dyDescent="0.25">
      <c r="A29" s="10"/>
      <c r="G29" s="9"/>
    </row>
    <row r="30" spans="1:7" x14ac:dyDescent="0.25">
      <c r="A30" s="85" t="s">
        <v>26</v>
      </c>
      <c r="B30" s="86"/>
      <c r="C30" s="86"/>
      <c r="D30" s="86"/>
      <c r="E30" s="86"/>
      <c r="F30" s="86"/>
      <c r="G30" s="87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88" t="s">
        <v>13</v>
      </c>
      <c r="B32" s="88"/>
      <c r="C32" s="88"/>
      <c r="D32" s="88"/>
      <c r="E32" s="88"/>
      <c r="F32" s="88"/>
      <c r="G32" s="89"/>
    </row>
    <row r="33" spans="1:7" x14ac:dyDescent="0.25">
      <c r="A33" s="80" t="s">
        <v>5</v>
      </c>
      <c r="B33" s="81"/>
      <c r="C33" s="6" t="s">
        <v>6</v>
      </c>
      <c r="D33" s="55" t="s">
        <v>24</v>
      </c>
      <c r="E33" s="84"/>
      <c r="F33" s="84"/>
      <c r="G33" s="84"/>
    </row>
    <row r="34" spans="1:7" x14ac:dyDescent="0.25">
      <c r="A34" s="82"/>
      <c r="B34" s="83"/>
      <c r="C34" s="1"/>
      <c r="D34" s="84"/>
      <c r="E34" s="84"/>
      <c r="F34" s="84"/>
      <c r="G34" s="84"/>
    </row>
    <row r="35" spans="1:7" x14ac:dyDescent="0.25">
      <c r="A35" s="76" t="s">
        <v>23</v>
      </c>
      <c r="B35" s="77"/>
      <c r="C35" s="7" t="s">
        <v>16</v>
      </c>
      <c r="D35" s="84"/>
      <c r="E35" s="84"/>
      <c r="F35" s="84"/>
      <c r="G35" s="84"/>
    </row>
    <row r="37" spans="1:7" x14ac:dyDescent="0.25">
      <c r="A37" s="67" t="s">
        <v>21</v>
      </c>
      <c r="B37" s="67"/>
      <c r="C37" s="67"/>
      <c r="D37" s="67"/>
      <c r="E37" s="67"/>
      <c r="F37" s="67"/>
      <c r="G37" s="68"/>
    </row>
    <row r="38" spans="1:7" x14ac:dyDescent="0.25">
      <c r="A38" s="69"/>
      <c r="B38" s="69"/>
      <c r="C38" s="69"/>
      <c r="D38" s="69"/>
      <c r="E38" s="69"/>
      <c r="F38" s="69"/>
      <c r="G38" s="70"/>
    </row>
    <row r="39" spans="1:7" x14ac:dyDescent="0.25">
      <c r="A39" s="69"/>
      <c r="B39" s="69"/>
      <c r="C39" s="69"/>
      <c r="D39" s="69"/>
      <c r="E39" s="69"/>
      <c r="F39" s="69"/>
      <c r="G39" s="70"/>
    </row>
    <row r="40" spans="1:7" ht="87.75" customHeight="1" thickBot="1" x14ac:dyDescent="0.3">
      <c r="A40" s="71"/>
      <c r="B40" s="71"/>
      <c r="C40" s="71"/>
      <c r="D40" s="71"/>
      <c r="E40" s="71"/>
      <c r="F40" s="71"/>
      <c r="G40" s="72"/>
    </row>
    <row r="41" spans="1:7" ht="15.75" thickTop="1" x14ac:dyDescent="0.25"/>
    <row r="43" spans="1:7" x14ac:dyDescent="0.25">
      <c r="A43" s="78" t="s">
        <v>18</v>
      </c>
      <c r="B43" s="78"/>
      <c r="C43" s="78"/>
      <c r="D43" s="78"/>
      <c r="E43" s="78"/>
      <c r="F43" s="78"/>
      <c r="G43" s="79"/>
    </row>
    <row r="44" spans="1:7" ht="31.5" customHeight="1" x14ac:dyDescent="0.25">
      <c r="A44" s="55" t="s">
        <v>27</v>
      </c>
      <c r="B44" s="55"/>
      <c r="C44" s="55"/>
      <c r="D44" s="55"/>
      <c r="E44" s="55"/>
      <c r="F44" s="55"/>
      <c r="G44" s="56"/>
    </row>
    <row r="45" spans="1:7" ht="37.5" customHeight="1" x14ac:dyDescent="0.25">
      <c r="A45" s="55" t="s">
        <v>51</v>
      </c>
      <c r="B45" s="55"/>
      <c r="C45" s="55"/>
      <c r="D45" s="55"/>
      <c r="E45" s="55"/>
      <c r="F45" s="55"/>
      <c r="G45" s="56"/>
    </row>
    <row r="46" spans="1:7" ht="30" customHeight="1" x14ac:dyDescent="0.25">
      <c r="A46" s="57" t="s">
        <v>28</v>
      </c>
      <c r="B46" s="58"/>
      <c r="C46" s="58"/>
      <c r="D46" s="58"/>
      <c r="E46" s="58"/>
      <c r="F46" s="58"/>
      <c r="G46" s="59"/>
    </row>
    <row r="47" spans="1:7" ht="30" customHeight="1" x14ac:dyDescent="0.25">
      <c r="A47" s="57" t="s">
        <v>29</v>
      </c>
      <c r="B47" s="58"/>
      <c r="C47" s="58"/>
      <c r="D47" s="58"/>
      <c r="E47" s="58"/>
      <c r="F47" s="58"/>
      <c r="G47" s="59"/>
    </row>
    <row r="48" spans="1:7" ht="20.25" customHeight="1" x14ac:dyDescent="0.25">
      <c r="A48" s="57" t="s">
        <v>30</v>
      </c>
      <c r="B48" s="58"/>
      <c r="C48" s="58"/>
      <c r="D48" s="58"/>
      <c r="E48" s="58"/>
      <c r="F48" s="58"/>
      <c r="G48" s="59"/>
    </row>
    <row r="49" spans="1:7" x14ac:dyDescent="0.25">
      <c r="A49" s="73" t="s">
        <v>49</v>
      </c>
      <c r="B49" s="74"/>
      <c r="C49" s="74"/>
      <c r="D49" s="74"/>
      <c r="E49" s="74"/>
      <c r="F49" s="74"/>
      <c r="G49" s="75"/>
    </row>
    <row r="53" spans="1:7" x14ac:dyDescent="0.25">
      <c r="A53" s="60" t="s">
        <v>35</v>
      </c>
      <c r="B53" s="60"/>
      <c r="C53" s="19" t="s">
        <v>36</v>
      </c>
      <c r="D53" s="61" t="s">
        <v>37</v>
      </c>
      <c r="E53" s="61"/>
      <c r="F53" s="61" t="s">
        <v>38</v>
      </c>
      <c r="G53" s="62"/>
    </row>
    <row r="54" spans="1:7" ht="15.75" thickBot="1" x14ac:dyDescent="0.3">
      <c r="A54" s="63"/>
      <c r="B54" s="63"/>
      <c r="C54" s="21"/>
      <c r="D54" s="63"/>
      <c r="E54" s="63"/>
      <c r="F54" s="63"/>
      <c r="G54" s="64"/>
    </row>
    <row r="55" spans="1:7" ht="15.75" thickTop="1" x14ac:dyDescent="0.25"/>
    <row r="56" spans="1:7" x14ac:dyDescent="0.25">
      <c r="A56" s="65" t="s">
        <v>34</v>
      </c>
      <c r="B56" s="65"/>
      <c r="C56" s="65"/>
      <c r="D56" s="65"/>
      <c r="E56" s="65"/>
      <c r="F56" s="65"/>
      <c r="G56" s="65"/>
    </row>
    <row r="57" spans="1:7" ht="36.75" customHeight="1" x14ac:dyDescent="0.25">
      <c r="A57" s="108"/>
      <c r="B57" s="108"/>
      <c r="C57" s="108"/>
      <c r="D57" s="108"/>
      <c r="E57" s="108"/>
      <c r="F57" s="108"/>
      <c r="G57" s="108"/>
    </row>
    <row r="58" spans="1:7" ht="18.75" customHeight="1" thickBot="1" x14ac:dyDescent="0.35">
      <c r="A58" s="109" t="s">
        <v>32</v>
      </c>
      <c r="B58" s="109"/>
      <c r="C58" s="22"/>
      <c r="D58" s="110" t="s">
        <v>33</v>
      </c>
      <c r="E58" s="110"/>
      <c r="F58" s="112"/>
      <c r="G58" s="113"/>
    </row>
    <row r="59" spans="1:7" ht="18.75" customHeight="1" thickTop="1" x14ac:dyDescent="0.25"/>
    <row r="60" spans="1:7" ht="18" customHeight="1" x14ac:dyDescent="0.25">
      <c r="A60" s="111" t="s">
        <v>39</v>
      </c>
      <c r="B60" s="111"/>
      <c r="C60" s="53" t="s">
        <v>11</v>
      </c>
      <c r="D60" s="53"/>
      <c r="E60" s="53" t="s">
        <v>25</v>
      </c>
      <c r="F60" s="53"/>
      <c r="G60" s="23" t="s">
        <v>26</v>
      </c>
    </row>
    <row r="61" spans="1:7" x14ac:dyDescent="0.25">
      <c r="A61" s="66" t="s">
        <v>40</v>
      </c>
      <c r="B61" s="66"/>
      <c r="C61" s="114" t="s">
        <v>15</v>
      </c>
      <c r="D61" s="114"/>
      <c r="E61" s="114" t="s">
        <v>15</v>
      </c>
      <c r="F61" s="114"/>
      <c r="G61" s="24" t="s">
        <v>15</v>
      </c>
    </row>
    <row r="62" spans="1:7" x14ac:dyDescent="0.25">
      <c r="A62" s="66" t="s">
        <v>44</v>
      </c>
      <c r="B62" s="66"/>
      <c r="C62" s="114" t="s">
        <v>15</v>
      </c>
      <c r="D62" s="114"/>
      <c r="E62" s="114" t="s">
        <v>15</v>
      </c>
      <c r="F62" s="114"/>
      <c r="G62" s="24" t="s">
        <v>15</v>
      </c>
    </row>
    <row r="63" spans="1:7" x14ac:dyDescent="0.25">
      <c r="A63" s="66" t="s">
        <v>41</v>
      </c>
      <c r="B63" s="66"/>
      <c r="C63" s="69"/>
      <c r="D63" s="69"/>
      <c r="E63" s="114"/>
      <c r="F63" s="114"/>
      <c r="G63" s="25"/>
    </row>
    <row r="64" spans="1:7" x14ac:dyDescent="0.25">
      <c r="A64" s="66" t="s">
        <v>42</v>
      </c>
      <c r="B64" s="66"/>
      <c r="C64" s="115" t="s">
        <v>4</v>
      </c>
      <c r="D64" s="115"/>
      <c r="E64" s="115" t="s">
        <v>4</v>
      </c>
      <c r="F64" s="115"/>
      <c r="G64" s="26" t="s">
        <v>4</v>
      </c>
    </row>
    <row r="65" spans="1:7" ht="15.75" thickBot="1" x14ac:dyDescent="0.3">
      <c r="A65" s="120" t="s">
        <v>43</v>
      </c>
      <c r="B65" s="120"/>
      <c r="C65" s="116" t="s">
        <v>4</v>
      </c>
      <c r="D65" s="116"/>
      <c r="E65" s="116" t="s">
        <v>4</v>
      </c>
      <c r="F65" s="116"/>
      <c r="G65" s="27" t="s">
        <v>4</v>
      </c>
    </row>
    <row r="66" spans="1:7" ht="15.75" thickTop="1" x14ac:dyDescent="0.25"/>
    <row r="67" spans="1:7" x14ac:dyDescent="0.25">
      <c r="A67" s="118" t="s">
        <v>45</v>
      </c>
      <c r="B67" s="118"/>
      <c r="C67" s="69"/>
      <c r="D67" s="69"/>
      <c r="E67" s="69"/>
      <c r="F67" s="20" t="s">
        <v>46</v>
      </c>
      <c r="G67" s="25"/>
    </row>
    <row r="68" spans="1:7" x14ac:dyDescent="0.25">
      <c r="A68" s="118" t="s">
        <v>45</v>
      </c>
      <c r="B68" s="118"/>
      <c r="C68" s="69"/>
      <c r="D68" s="69"/>
      <c r="E68" s="69"/>
      <c r="F68" s="20" t="s">
        <v>46</v>
      </c>
      <c r="G68" s="25"/>
    </row>
    <row r="69" spans="1:7" ht="15.75" thickBot="1" x14ac:dyDescent="0.3">
      <c r="A69" s="117" t="s">
        <v>45</v>
      </c>
      <c r="B69" s="117"/>
      <c r="C69" s="112"/>
      <c r="D69" s="112"/>
      <c r="E69" s="112"/>
      <c r="F69" s="28" t="s">
        <v>46</v>
      </c>
      <c r="G69" s="29"/>
    </row>
    <row r="70" spans="1:7" ht="15.75" thickTop="1" x14ac:dyDescent="0.25"/>
    <row r="71" spans="1:7" x14ac:dyDescent="0.25">
      <c r="A71" s="65" t="s">
        <v>47</v>
      </c>
      <c r="B71" s="65"/>
      <c r="C71" s="65"/>
      <c r="D71" s="65"/>
      <c r="E71" s="65"/>
      <c r="F71" s="65"/>
      <c r="G71" s="119"/>
    </row>
    <row r="72" spans="1:7" ht="57" customHeight="1" thickBot="1" x14ac:dyDescent="0.3">
      <c r="A72" s="112"/>
      <c r="B72" s="112"/>
      <c r="C72" s="112"/>
      <c r="D72" s="112"/>
      <c r="E72" s="112"/>
      <c r="F72" s="112"/>
      <c r="G72" s="113"/>
    </row>
    <row r="73" spans="1:7" ht="15.75" thickTop="1" x14ac:dyDescent="0.25"/>
    <row r="74" spans="1:7" x14ac:dyDescent="0.25">
      <c r="A74" s="65" t="s">
        <v>48</v>
      </c>
      <c r="B74" s="65"/>
      <c r="C74" s="65"/>
      <c r="D74" s="65"/>
      <c r="E74" s="65"/>
      <c r="F74" s="65"/>
      <c r="G74" s="119"/>
    </row>
    <row r="75" spans="1:7" ht="63.75" customHeight="1" thickBot="1" x14ac:dyDescent="0.3">
      <c r="A75" s="112"/>
      <c r="B75" s="112"/>
      <c r="C75" s="112"/>
      <c r="D75" s="112"/>
      <c r="E75" s="112"/>
      <c r="F75" s="112"/>
      <c r="G75" s="113"/>
    </row>
    <row r="76" spans="1:7" ht="15.75" thickTop="1" x14ac:dyDescent="0.25"/>
    <row r="77" spans="1:7" x14ac:dyDescent="0.25">
      <c r="C77" s="54" t="s">
        <v>14</v>
      </c>
      <c r="D77" s="54"/>
      <c r="E77" s="54"/>
    </row>
    <row r="78" spans="1:7" x14ac:dyDescent="0.25">
      <c r="C78" s="53" t="s">
        <v>17</v>
      </c>
      <c r="D78" s="53"/>
      <c r="E78" s="53"/>
    </row>
    <row r="79" spans="1:7" x14ac:dyDescent="0.25">
      <c r="C79" s="53"/>
      <c r="D79" s="53"/>
      <c r="E79" s="53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showGridLines="0" tabSelected="1" view="pageBreakPreview" topLeftCell="A17" zoomScale="90" zoomScaleNormal="90" zoomScaleSheetLayoutView="90" workbookViewId="0">
      <selection activeCell="C36" sqref="C36:E36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38" t="s">
        <v>20</v>
      </c>
      <c r="D1" s="138"/>
      <c r="E1" s="138"/>
      <c r="F1" s="138"/>
      <c r="G1" s="138"/>
      <c r="H1" s="138"/>
    </row>
    <row r="2" spans="1:8" ht="62.25" customHeight="1" thickBot="1" x14ac:dyDescent="0.3">
      <c r="A2" s="42" t="s">
        <v>0</v>
      </c>
      <c r="B2" s="139" t="s">
        <v>76</v>
      </c>
      <c r="C2" s="140"/>
      <c r="D2" s="140"/>
      <c r="E2" s="141"/>
      <c r="F2" s="149" t="s">
        <v>2</v>
      </c>
      <c r="G2" s="150"/>
      <c r="H2" s="43">
        <v>45082</v>
      </c>
    </row>
    <row r="3" spans="1:8" ht="7.5" customHeight="1" thickTop="1" x14ac:dyDescent="0.25"/>
    <row r="4" spans="1:8" x14ac:dyDescent="0.25">
      <c r="A4" s="147" t="s">
        <v>19</v>
      </c>
      <c r="B4" s="148"/>
      <c r="C4" s="148"/>
      <c r="D4" s="148"/>
      <c r="E4" s="148"/>
      <c r="F4" s="148"/>
      <c r="G4" s="148"/>
      <c r="H4" s="148"/>
    </row>
    <row r="5" spans="1:8" ht="27.75" customHeight="1" x14ac:dyDescent="0.25">
      <c r="A5" s="145"/>
      <c r="B5" s="146"/>
      <c r="C5" s="146"/>
      <c r="D5" s="146"/>
      <c r="E5" s="146"/>
      <c r="F5" s="146"/>
      <c r="G5" s="146"/>
      <c r="H5" s="146"/>
    </row>
    <row r="6" spans="1:8" ht="3" customHeight="1" x14ac:dyDescent="0.25">
      <c r="A6" s="145"/>
      <c r="B6" s="146"/>
      <c r="C6" s="146"/>
      <c r="D6" s="146"/>
      <c r="E6" s="146"/>
      <c r="F6" s="146"/>
      <c r="G6" s="146"/>
      <c r="H6" s="146"/>
    </row>
    <row r="7" spans="1:8" ht="4.5" customHeight="1" x14ac:dyDescent="0.25"/>
    <row r="8" spans="1:8" ht="7.5" customHeight="1" x14ac:dyDescent="0.25"/>
    <row r="9" spans="1:8" x14ac:dyDescent="0.25">
      <c r="A9" s="142" t="s">
        <v>7</v>
      </c>
      <c r="B9" s="142"/>
      <c r="C9" s="142"/>
      <c r="D9" s="142"/>
      <c r="E9" s="142"/>
      <c r="F9" s="142"/>
      <c r="G9" s="143"/>
      <c r="H9" s="144"/>
    </row>
    <row r="10" spans="1:8" x14ac:dyDescent="0.25">
      <c r="A10" s="105" t="s">
        <v>53</v>
      </c>
      <c r="B10" s="106"/>
      <c r="C10" s="106"/>
      <c r="D10" s="106"/>
      <c r="E10" s="106"/>
      <c r="F10" s="106"/>
      <c r="G10" s="106"/>
      <c r="H10" s="107"/>
    </row>
    <row r="11" spans="1:8" ht="34.5" customHeight="1" x14ac:dyDescent="0.25">
      <c r="A11" s="94" t="s">
        <v>8</v>
      </c>
      <c r="B11" s="92"/>
      <c r="C11" s="92"/>
      <c r="D11" s="92"/>
      <c r="E11" s="122" t="s">
        <v>75</v>
      </c>
      <c r="F11" s="92"/>
      <c r="G11" s="92"/>
      <c r="H11" s="93"/>
    </row>
    <row r="12" spans="1:8" ht="19.5" customHeight="1" thickBot="1" x14ac:dyDescent="0.3">
      <c r="A12" s="97" t="s">
        <v>3</v>
      </c>
      <c r="B12" s="98"/>
      <c r="C12" s="98"/>
      <c r="D12" s="98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44" t="s">
        <v>11</v>
      </c>
      <c r="B14" s="45"/>
      <c r="C14" s="45"/>
      <c r="D14" s="45"/>
      <c r="E14" s="45"/>
      <c r="F14" s="45"/>
      <c r="G14" s="45"/>
      <c r="H14" s="46"/>
    </row>
    <row r="15" spans="1:8" x14ac:dyDescent="0.25">
      <c r="A15" s="123" t="s">
        <v>12</v>
      </c>
      <c r="B15" s="124"/>
      <c r="C15" s="125" t="s">
        <v>79</v>
      </c>
      <c r="D15" s="126"/>
      <c r="E15" s="127"/>
      <c r="F15" s="47" t="s">
        <v>1</v>
      </c>
      <c r="G15" s="48"/>
      <c r="H15" s="49">
        <v>420241190</v>
      </c>
    </row>
    <row r="16" spans="1:8" x14ac:dyDescent="0.25">
      <c r="A16" s="69" t="s">
        <v>13</v>
      </c>
      <c r="B16" s="69"/>
      <c r="C16" s="69"/>
      <c r="D16" s="69"/>
      <c r="E16" s="69"/>
      <c r="F16" s="69"/>
      <c r="G16" s="82"/>
      <c r="H16" s="121"/>
    </row>
    <row r="17" spans="1:10" x14ac:dyDescent="0.25">
      <c r="A17" s="80" t="s">
        <v>5</v>
      </c>
      <c r="B17" s="81"/>
      <c r="C17" s="6" t="s">
        <v>52</v>
      </c>
      <c r="D17" s="128" t="s">
        <v>59</v>
      </c>
      <c r="E17" s="128"/>
      <c r="F17" s="128"/>
      <c r="G17" s="129"/>
      <c r="H17" s="130"/>
    </row>
    <row r="18" spans="1:10" x14ac:dyDescent="0.25">
      <c r="A18" s="134"/>
      <c r="B18" s="135"/>
      <c r="C18" s="6" t="s">
        <v>74</v>
      </c>
      <c r="D18" s="128"/>
      <c r="E18" s="128"/>
      <c r="F18" s="128"/>
      <c r="G18" s="129"/>
      <c r="H18" s="130"/>
    </row>
    <row r="19" spans="1:10" ht="15.75" thickBot="1" x14ac:dyDescent="0.3">
      <c r="A19" s="136" t="s">
        <v>56</v>
      </c>
      <c r="B19" s="137"/>
      <c r="C19" s="50">
        <v>45064</v>
      </c>
      <c r="D19" s="131"/>
      <c r="E19" s="131"/>
      <c r="F19" s="131"/>
      <c r="G19" s="132"/>
      <c r="H19" s="133"/>
      <c r="J19" s="51"/>
    </row>
    <row r="20" spans="1:10" ht="9.75" customHeight="1" thickTop="1" x14ac:dyDescent="0.25">
      <c r="A20" s="52"/>
      <c r="B20" s="52"/>
      <c r="C20" s="52"/>
      <c r="D20" s="52"/>
      <c r="E20" s="52"/>
      <c r="F20" s="52"/>
      <c r="G20" s="52"/>
      <c r="H20" s="52"/>
    </row>
    <row r="21" spans="1:10" x14ac:dyDescent="0.25">
      <c r="A21" s="151" t="s">
        <v>25</v>
      </c>
      <c r="B21" s="152"/>
      <c r="C21" s="152"/>
      <c r="D21" s="152"/>
      <c r="E21" s="152"/>
      <c r="F21" s="152"/>
      <c r="G21" s="152"/>
      <c r="H21" s="153"/>
    </row>
    <row r="22" spans="1:10" x14ac:dyDescent="0.25">
      <c r="A22" s="123" t="s">
        <v>12</v>
      </c>
      <c r="B22" s="124"/>
      <c r="C22" s="163" t="s">
        <v>80</v>
      </c>
      <c r="D22" s="164"/>
      <c r="E22" s="165"/>
      <c r="F22" s="47" t="s">
        <v>1</v>
      </c>
      <c r="G22" s="48"/>
      <c r="H22" s="40">
        <v>494802000</v>
      </c>
    </row>
    <row r="23" spans="1:10" x14ac:dyDescent="0.25">
      <c r="A23" s="69" t="s">
        <v>13</v>
      </c>
      <c r="B23" s="69"/>
      <c r="C23" s="69"/>
      <c r="D23" s="69"/>
      <c r="E23" s="69"/>
      <c r="F23" s="69"/>
      <c r="G23" s="82"/>
      <c r="H23" s="121"/>
    </row>
    <row r="24" spans="1:10" x14ac:dyDescent="0.25">
      <c r="A24" s="80" t="s">
        <v>5</v>
      </c>
      <c r="B24" s="81"/>
      <c r="C24" s="6" t="s">
        <v>52</v>
      </c>
      <c r="D24" s="128" t="s">
        <v>58</v>
      </c>
      <c r="E24" s="128"/>
      <c r="F24" s="128"/>
      <c r="G24" s="129"/>
      <c r="H24" s="130"/>
    </row>
    <row r="25" spans="1:10" x14ac:dyDescent="0.25">
      <c r="A25" s="154"/>
      <c r="B25" s="155"/>
      <c r="C25" s="6" t="s">
        <v>74</v>
      </c>
      <c r="D25" s="128"/>
      <c r="E25" s="128"/>
      <c r="F25" s="128"/>
      <c r="G25" s="129"/>
      <c r="H25" s="130"/>
    </row>
    <row r="26" spans="1:10" ht="15.75" thickBot="1" x14ac:dyDescent="0.3">
      <c r="A26" s="136" t="s">
        <v>56</v>
      </c>
      <c r="B26" s="137"/>
      <c r="C26" s="50">
        <v>45064</v>
      </c>
      <c r="D26" s="131"/>
      <c r="E26" s="131"/>
      <c r="F26" s="131"/>
      <c r="G26" s="132"/>
      <c r="H26" s="133"/>
    </row>
    <row r="27" spans="1:10" ht="9" customHeight="1" thickTop="1" x14ac:dyDescent="0.25">
      <c r="A27" s="52"/>
      <c r="B27" s="52"/>
      <c r="C27" s="52"/>
      <c r="D27" s="52"/>
      <c r="E27" s="52"/>
      <c r="F27" s="52"/>
      <c r="G27" s="52"/>
      <c r="H27" s="52"/>
    </row>
    <row r="28" spans="1:10" x14ac:dyDescent="0.25">
      <c r="A28" s="151" t="s">
        <v>26</v>
      </c>
      <c r="B28" s="152"/>
      <c r="C28" s="152"/>
      <c r="D28" s="152"/>
      <c r="E28" s="152"/>
      <c r="F28" s="152"/>
      <c r="G28" s="152"/>
      <c r="H28" s="153"/>
    </row>
    <row r="29" spans="1:10" x14ac:dyDescent="0.25">
      <c r="A29" s="123" t="s">
        <v>12</v>
      </c>
      <c r="B29" s="124"/>
      <c r="C29" s="163" t="s">
        <v>81</v>
      </c>
      <c r="D29" s="164"/>
      <c r="E29" s="165"/>
      <c r="F29" s="47" t="s">
        <v>1</v>
      </c>
      <c r="G29" s="48"/>
      <c r="H29" s="40">
        <v>581910000</v>
      </c>
    </row>
    <row r="30" spans="1:10" x14ac:dyDescent="0.25">
      <c r="A30" s="69" t="s">
        <v>13</v>
      </c>
      <c r="B30" s="69"/>
      <c r="C30" s="69"/>
      <c r="D30" s="69"/>
      <c r="E30" s="69"/>
      <c r="F30" s="69"/>
      <c r="G30" s="82"/>
      <c r="H30" s="121"/>
    </row>
    <row r="31" spans="1:10" x14ac:dyDescent="0.25">
      <c r="A31" s="80" t="s">
        <v>5</v>
      </c>
      <c r="B31" s="81"/>
      <c r="C31" s="6" t="s">
        <v>52</v>
      </c>
      <c r="D31" s="128" t="s">
        <v>58</v>
      </c>
      <c r="E31" s="128"/>
      <c r="F31" s="128"/>
      <c r="G31" s="129"/>
      <c r="H31" s="130"/>
    </row>
    <row r="32" spans="1:10" x14ac:dyDescent="0.25">
      <c r="A32" s="154"/>
      <c r="B32" s="155"/>
      <c r="C32" s="6" t="s">
        <v>74</v>
      </c>
      <c r="D32" s="128"/>
      <c r="E32" s="128"/>
      <c r="F32" s="128"/>
      <c r="G32" s="129"/>
      <c r="H32" s="130"/>
    </row>
    <row r="33" spans="1:8" ht="15.75" thickBot="1" x14ac:dyDescent="0.3">
      <c r="A33" s="136" t="s">
        <v>56</v>
      </c>
      <c r="B33" s="137"/>
      <c r="C33" s="50">
        <v>45069</v>
      </c>
      <c r="D33" s="131"/>
      <c r="E33" s="131"/>
      <c r="F33" s="131"/>
      <c r="G33" s="132"/>
      <c r="H33" s="133"/>
    </row>
    <row r="34" spans="1:8" ht="9" customHeight="1" thickTop="1" x14ac:dyDescent="0.25">
      <c r="A34" s="52"/>
      <c r="B34" s="52"/>
      <c r="C34" s="52"/>
      <c r="D34" s="52"/>
      <c r="E34" s="52"/>
      <c r="F34" s="52"/>
      <c r="G34" s="52"/>
      <c r="H34" s="52"/>
    </row>
    <row r="35" spans="1:8" x14ac:dyDescent="0.25">
      <c r="A35" s="151" t="s">
        <v>77</v>
      </c>
      <c r="B35" s="152"/>
      <c r="C35" s="152"/>
      <c r="D35" s="152"/>
      <c r="E35" s="152"/>
      <c r="F35" s="152"/>
      <c r="G35" s="152"/>
      <c r="H35" s="153"/>
    </row>
    <row r="36" spans="1:8" x14ac:dyDescent="0.25">
      <c r="A36" s="123" t="s">
        <v>12</v>
      </c>
      <c r="B36" s="124"/>
      <c r="C36" s="163" t="s">
        <v>82</v>
      </c>
      <c r="D36" s="164"/>
      <c r="E36" s="165"/>
      <c r="F36" s="47" t="s">
        <v>1</v>
      </c>
      <c r="G36" s="48"/>
      <c r="H36" s="40">
        <v>525111300</v>
      </c>
    </row>
    <row r="37" spans="1:8" x14ac:dyDescent="0.25">
      <c r="A37" s="82" t="s">
        <v>13</v>
      </c>
      <c r="B37" s="178"/>
      <c r="C37" s="178"/>
      <c r="D37" s="178"/>
      <c r="E37" s="178"/>
      <c r="F37" s="178"/>
      <c r="G37" s="178"/>
      <c r="H37" s="179"/>
    </row>
    <row r="38" spans="1:8" x14ac:dyDescent="0.25">
      <c r="A38" s="80" t="s">
        <v>5</v>
      </c>
      <c r="B38" s="81"/>
      <c r="C38" s="6" t="s">
        <v>52</v>
      </c>
      <c r="D38" s="128" t="s">
        <v>58</v>
      </c>
      <c r="E38" s="128"/>
      <c r="F38" s="128"/>
      <c r="G38" s="129"/>
      <c r="H38" s="130"/>
    </row>
    <row r="39" spans="1:8" x14ac:dyDescent="0.25">
      <c r="A39" s="154"/>
      <c r="B39" s="155"/>
      <c r="C39" s="6" t="s">
        <v>74</v>
      </c>
      <c r="D39" s="128"/>
      <c r="E39" s="128"/>
      <c r="F39" s="128"/>
      <c r="G39" s="129"/>
      <c r="H39" s="130"/>
    </row>
    <row r="40" spans="1:8" ht="15.75" thickBot="1" x14ac:dyDescent="0.3">
      <c r="A40" s="136" t="s">
        <v>56</v>
      </c>
      <c r="B40" s="137"/>
      <c r="C40" s="50">
        <v>45068</v>
      </c>
      <c r="D40" s="131"/>
      <c r="E40" s="131"/>
      <c r="F40" s="131"/>
      <c r="G40" s="132"/>
      <c r="H40" s="133"/>
    </row>
    <row r="41" spans="1:8" ht="15.75" thickTop="1" x14ac:dyDescent="0.25">
      <c r="A41" s="151"/>
      <c r="B41" s="152"/>
      <c r="C41" s="152"/>
      <c r="D41" s="152"/>
      <c r="E41" s="152"/>
      <c r="F41" s="152"/>
      <c r="G41" s="152"/>
      <c r="H41" s="153"/>
    </row>
    <row r="42" spans="1:8" ht="48.75" customHeight="1" x14ac:dyDescent="0.25">
      <c r="A42" s="175" t="s">
        <v>32</v>
      </c>
      <c r="B42" s="175"/>
      <c r="C42" s="176">
        <v>2023000418</v>
      </c>
      <c r="D42" s="177"/>
      <c r="E42" s="175" t="s">
        <v>33</v>
      </c>
      <c r="F42" s="175"/>
      <c r="G42" s="161" t="s">
        <v>78</v>
      </c>
      <c r="H42" s="162"/>
    </row>
    <row r="43" spans="1:8" x14ac:dyDescent="0.25">
      <c r="A43" s="156" t="s">
        <v>21</v>
      </c>
      <c r="B43" s="156"/>
      <c r="C43" s="156"/>
      <c r="D43" s="156"/>
      <c r="E43" s="156"/>
      <c r="F43" s="156"/>
      <c r="G43" s="151"/>
      <c r="H43" s="157"/>
    </row>
    <row r="44" spans="1:8" x14ac:dyDescent="0.25">
      <c r="A44" s="158"/>
      <c r="B44" s="158"/>
      <c r="C44" s="158"/>
      <c r="D44" s="158"/>
      <c r="E44" s="158"/>
      <c r="F44" s="158"/>
      <c r="G44" s="159"/>
      <c r="H44" s="160"/>
    </row>
    <row r="45" spans="1:8" ht="47.25" customHeight="1" x14ac:dyDescent="0.25">
      <c r="A45" s="158"/>
      <c r="B45" s="158"/>
      <c r="C45" s="158"/>
      <c r="D45" s="158"/>
      <c r="E45" s="158"/>
      <c r="F45" s="158"/>
      <c r="G45" s="159"/>
      <c r="H45" s="160"/>
    </row>
    <row r="46" spans="1:8" ht="9.75" customHeight="1" x14ac:dyDescent="0.25"/>
    <row r="47" spans="1:8" x14ac:dyDescent="0.25">
      <c r="A47" s="172" t="s">
        <v>18</v>
      </c>
      <c r="B47" s="172"/>
      <c r="C47" s="172"/>
      <c r="D47" s="172"/>
      <c r="E47" s="172"/>
      <c r="F47" s="172"/>
      <c r="G47" s="173"/>
      <c r="H47" s="174"/>
    </row>
    <row r="48" spans="1:8" ht="24.75" customHeight="1" x14ac:dyDescent="0.25">
      <c r="A48" s="166" t="s">
        <v>27</v>
      </c>
      <c r="B48" s="166"/>
      <c r="C48" s="166"/>
      <c r="D48" s="166"/>
      <c r="E48" s="166"/>
      <c r="F48" s="166"/>
      <c r="G48" s="167"/>
      <c r="H48" s="168"/>
    </row>
    <row r="49" spans="1:8" ht="27" customHeight="1" x14ac:dyDescent="0.25">
      <c r="A49" s="166" t="s">
        <v>57</v>
      </c>
      <c r="B49" s="166"/>
      <c r="C49" s="166"/>
      <c r="D49" s="166"/>
      <c r="E49" s="166"/>
      <c r="F49" s="166"/>
      <c r="G49" s="167"/>
      <c r="H49" s="168"/>
    </row>
    <row r="50" spans="1:8" ht="24" customHeight="1" x14ac:dyDescent="0.25">
      <c r="A50" s="167" t="s">
        <v>28</v>
      </c>
      <c r="B50" s="169"/>
      <c r="C50" s="169"/>
      <c r="D50" s="169"/>
      <c r="E50" s="169"/>
      <c r="F50" s="169"/>
      <c r="G50" s="169"/>
      <c r="H50" s="170"/>
    </row>
    <row r="51" spans="1:8" ht="30" customHeight="1" x14ac:dyDescent="0.25">
      <c r="A51" s="167" t="s">
        <v>55</v>
      </c>
      <c r="B51" s="169"/>
      <c r="C51" s="169"/>
      <c r="D51" s="169"/>
      <c r="E51" s="169"/>
      <c r="F51" s="169"/>
      <c r="G51" s="169"/>
      <c r="H51" s="170"/>
    </row>
    <row r="52" spans="1:8" ht="28.5" customHeight="1" x14ac:dyDescent="0.25">
      <c r="A52" s="167" t="s">
        <v>54</v>
      </c>
      <c r="B52" s="169"/>
      <c r="C52" s="169"/>
      <c r="D52" s="169"/>
      <c r="E52" s="169"/>
      <c r="F52" s="169"/>
      <c r="G52" s="169"/>
      <c r="H52" s="170"/>
    </row>
    <row r="54" spans="1:8" x14ac:dyDescent="0.25">
      <c r="C54" s="171"/>
      <c r="D54" s="171"/>
      <c r="E54" s="171"/>
    </row>
    <row r="55" spans="1:8" x14ac:dyDescent="0.25">
      <c r="C55" s="53" t="s">
        <v>17</v>
      </c>
      <c r="D55" s="53"/>
      <c r="E55" s="53"/>
    </row>
    <row r="56" spans="1:8" x14ac:dyDescent="0.25">
      <c r="C56" s="53"/>
      <c r="D56" s="53"/>
      <c r="E56" s="53"/>
    </row>
  </sheetData>
  <mergeCells count="56">
    <mergeCell ref="A28:H28"/>
    <mergeCell ref="A29:B29"/>
    <mergeCell ref="C29:E29"/>
    <mergeCell ref="A30:H30"/>
    <mergeCell ref="A31:B31"/>
    <mergeCell ref="A47:H47"/>
    <mergeCell ref="A41:H41"/>
    <mergeCell ref="A42:B42"/>
    <mergeCell ref="C42:D42"/>
    <mergeCell ref="E42:F42"/>
    <mergeCell ref="C55:E56"/>
    <mergeCell ref="A48:H48"/>
    <mergeCell ref="A49:H49"/>
    <mergeCell ref="A50:H50"/>
    <mergeCell ref="A51:H51"/>
    <mergeCell ref="A52:H52"/>
    <mergeCell ref="C54:E54"/>
    <mergeCell ref="A43:H43"/>
    <mergeCell ref="A44:H45"/>
    <mergeCell ref="G42:H42"/>
    <mergeCell ref="A22:B22"/>
    <mergeCell ref="C22:E22"/>
    <mergeCell ref="A38:B38"/>
    <mergeCell ref="A39:B39"/>
    <mergeCell ref="D38:H40"/>
    <mergeCell ref="A40:B40"/>
    <mergeCell ref="A37:H37"/>
    <mergeCell ref="C36:E36"/>
    <mergeCell ref="A36:B36"/>
    <mergeCell ref="A35:H35"/>
    <mergeCell ref="D31:H33"/>
    <mergeCell ref="A32:B32"/>
    <mergeCell ref="A33:B33"/>
    <mergeCell ref="A21:H21"/>
    <mergeCell ref="A23:H23"/>
    <mergeCell ref="A24:B24"/>
    <mergeCell ref="D24:H26"/>
    <mergeCell ref="A25:B25"/>
    <mergeCell ref="A26:B26"/>
    <mergeCell ref="A10:H10"/>
    <mergeCell ref="C1:H1"/>
    <mergeCell ref="B2:E2"/>
    <mergeCell ref="A9:H9"/>
    <mergeCell ref="A5:H6"/>
    <mergeCell ref="A4:H4"/>
    <mergeCell ref="F2:G2"/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9" name="Check Box 24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29</xdr:row>
                    <xdr:rowOff>152400</xdr:rowOff>
                  </from>
                  <to>
                    <xdr:col>0</xdr:col>
                    <xdr:colOff>619125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0" name="Check Box 2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1" name="Check Box 26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2" name="Check Box 2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0" bestFit="1" customWidth="1"/>
    <col min="6" max="6" width="9.85546875" style="30" bestFit="1" customWidth="1"/>
    <col min="7" max="7" width="14.42578125" style="30" bestFit="1" customWidth="1"/>
    <col min="8" max="8" width="9.85546875" style="30" bestFit="1" customWidth="1"/>
    <col min="9" max="9" width="14.42578125" style="30" bestFit="1" customWidth="1"/>
  </cols>
  <sheetData>
    <row r="1" spans="1:9" ht="45" customHeight="1" x14ac:dyDescent="0.25">
      <c r="A1" s="182" t="s">
        <v>65</v>
      </c>
      <c r="B1" s="184" t="s">
        <v>72</v>
      </c>
      <c r="C1" s="184" t="s">
        <v>73</v>
      </c>
      <c r="D1" s="180" t="s">
        <v>62</v>
      </c>
      <c r="E1" s="181"/>
      <c r="F1" s="180" t="s">
        <v>63</v>
      </c>
      <c r="G1" s="181"/>
      <c r="H1" s="180" t="s">
        <v>66</v>
      </c>
      <c r="I1" s="181"/>
    </row>
    <row r="2" spans="1:9" ht="30" x14ac:dyDescent="0.25">
      <c r="A2" s="183"/>
      <c r="B2" s="185"/>
      <c r="C2" s="185"/>
      <c r="D2" s="37" t="s">
        <v>69</v>
      </c>
      <c r="E2" s="38" t="s">
        <v>70</v>
      </c>
      <c r="F2" s="37" t="s">
        <v>71</v>
      </c>
      <c r="G2" s="33" t="s">
        <v>68</v>
      </c>
      <c r="H2" s="37" t="s">
        <v>71</v>
      </c>
      <c r="I2" s="33" t="s">
        <v>68</v>
      </c>
    </row>
    <row r="3" spans="1:9" x14ac:dyDescent="0.25">
      <c r="A3" s="32" t="s">
        <v>67</v>
      </c>
      <c r="B3" s="35">
        <v>300000</v>
      </c>
      <c r="C3" s="35">
        <f>+B3*100</f>
        <v>30000000</v>
      </c>
      <c r="D3" s="35">
        <f>+E3/100</f>
        <v>202300</v>
      </c>
      <c r="E3" s="31">
        <f>17000000*1.19</f>
        <v>20230000</v>
      </c>
      <c r="F3" s="31">
        <f>+G3/100</f>
        <v>470050</v>
      </c>
      <c r="G3" s="31">
        <f>39500000*1.19</f>
        <v>47005000</v>
      </c>
      <c r="H3" s="31">
        <f>+I3/100</f>
        <v>305830</v>
      </c>
      <c r="I3" s="31">
        <f>25700000*1.19</f>
        <v>30583000</v>
      </c>
    </row>
    <row r="4" spans="1:9" x14ac:dyDescent="0.25">
      <c r="A4" s="1" t="s">
        <v>60</v>
      </c>
      <c r="B4" s="36">
        <v>85000</v>
      </c>
      <c r="C4" s="36">
        <f>+B4*600</f>
        <v>51000000</v>
      </c>
      <c r="D4" s="36">
        <f>+E4/600</f>
        <v>98770</v>
      </c>
      <c r="E4" s="31">
        <f>(83000*1.19)*600</f>
        <v>59262000</v>
      </c>
      <c r="F4" s="31">
        <f>+G4/600</f>
        <v>63070</v>
      </c>
      <c r="G4" s="31">
        <f>(53000*1.19)*600</f>
        <v>37842000</v>
      </c>
      <c r="H4" s="31">
        <f>+I4/600</f>
        <v>103530</v>
      </c>
      <c r="I4" s="31">
        <f>(87000*1.19)*600</f>
        <v>62118000</v>
      </c>
    </row>
    <row r="5" spans="1:9" x14ac:dyDescent="0.25">
      <c r="A5" s="1" t="s">
        <v>61</v>
      </c>
      <c r="B5" s="36">
        <v>40000</v>
      </c>
      <c r="C5" s="36">
        <f>+B5*100</f>
        <v>4000000</v>
      </c>
      <c r="D5" s="36">
        <f>+E5/100</f>
        <v>27370</v>
      </c>
      <c r="E5" s="31">
        <f>2300000*1.19</f>
        <v>2737000</v>
      </c>
      <c r="F5" s="31">
        <f>+G5/100</f>
        <v>33320</v>
      </c>
      <c r="G5" s="31">
        <f>2800000*1.19</f>
        <v>3332000</v>
      </c>
      <c r="H5" s="31">
        <f>+I5/100</f>
        <v>38080</v>
      </c>
      <c r="I5" s="31">
        <f>3200000*1.19</f>
        <v>3808000</v>
      </c>
    </row>
    <row r="6" spans="1:9" x14ac:dyDescent="0.25">
      <c r="A6" s="34" t="s">
        <v>64</v>
      </c>
      <c r="B6" s="39"/>
      <c r="C6" s="39">
        <f>SUM(C3:C5)</f>
        <v>85000000</v>
      </c>
      <c r="D6" s="34"/>
      <c r="E6" s="33">
        <f>SUM(E3:E5)</f>
        <v>82229000</v>
      </c>
      <c r="F6" s="33"/>
      <c r="G6" s="33">
        <f>SUM(G3:G5)</f>
        <v>88179000</v>
      </c>
      <c r="H6" s="33"/>
      <c r="I6" s="33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1">
        <v>4000000</v>
      </c>
    </row>
    <row r="18" spans="2:13" x14ac:dyDescent="0.25">
      <c r="B18" s="41">
        <f>+B17*0.92</f>
        <v>3680000</v>
      </c>
      <c r="M18">
        <f>15000000/100000</f>
        <v>150</v>
      </c>
    </row>
    <row r="19" spans="2:13" x14ac:dyDescent="0.25">
      <c r="B19" s="41">
        <f>+B18/2</f>
        <v>1840000</v>
      </c>
    </row>
    <row r="20" spans="2:13" x14ac:dyDescent="0.25">
      <c r="B20" s="41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Hoja3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Johana Taborda</cp:lastModifiedBy>
  <cp:lastPrinted>2020-06-05T22:38:07Z</cp:lastPrinted>
  <dcterms:created xsi:type="dcterms:W3CDTF">2013-10-01T18:54:08Z</dcterms:created>
  <dcterms:modified xsi:type="dcterms:W3CDTF">2023-06-05T15:43:21Z</dcterms:modified>
</cp:coreProperties>
</file>