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PVMDC02\Subgerencias\Subgerencia de servicios\Procesos de contratación\Secretaria de Seguridad_91116-SIES\DALADIER TANGARIFE\4.equipo y Energia especial siesm\9 MANTE_SISTEMA DE ENERGIA Y EQUIPOS\"/>
    </mc:Choice>
  </mc:AlternateContent>
  <xr:revisionPtr revIDLastSave="0" documentId="13_ncr:1_{DFBFC949-20ED-4CE4-9700-93EDA1856F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isponibilidad" sheetId="8" r:id="rId1"/>
    <sheet name="Oportunidad" sheetId="9" r:id="rId2"/>
  </sheets>
  <definedNames>
    <definedName name="_xlnm._FilterDatabase" localSheetId="0" hidden="1">Disponibilidad!$A$6:$J$14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9" l="1"/>
  <c r="J13" i="9"/>
  <c r="K12" i="9"/>
  <c r="J12" i="9"/>
  <c r="K11" i="9"/>
  <c r="J11" i="9"/>
  <c r="K10" i="9"/>
  <c r="J10" i="9"/>
  <c r="K9" i="9"/>
  <c r="J9" i="9"/>
  <c r="K8" i="9"/>
  <c r="J8" i="9"/>
  <c r="K7" i="9"/>
  <c r="J7" i="9"/>
  <c r="K6" i="9"/>
  <c r="J6" i="9"/>
  <c r="F6" i="9"/>
  <c r="H14" i="8"/>
  <c r="J14" i="8" s="1"/>
  <c r="H13" i="8"/>
  <c r="J13" i="8" s="1"/>
  <c r="H12" i="8"/>
  <c r="J12" i="8" s="1"/>
  <c r="H11" i="8"/>
  <c r="J11" i="8" s="1"/>
  <c r="H10" i="8"/>
  <c r="J10" i="8" s="1"/>
  <c r="H9" i="8"/>
  <c r="J9" i="8" s="1"/>
  <c r="H8" i="8"/>
  <c r="J8" i="8" s="1"/>
  <c r="H7" i="8"/>
  <c r="J7" i="8" s="1"/>
  <c r="F7" i="8"/>
  <c r="L7" i="9" l="1"/>
  <c r="M7" i="9" s="1"/>
  <c r="L11" i="9"/>
  <c r="M11" i="9" s="1"/>
  <c r="L8" i="9"/>
  <c r="M8" i="9" s="1"/>
  <c r="L13" i="9"/>
  <c r="M13" i="9" s="1"/>
  <c r="L10" i="9"/>
  <c r="M10" i="9" s="1"/>
  <c r="L9" i="9"/>
  <c r="M9" i="9" s="1"/>
  <c r="L12" i="9"/>
  <c r="M12" i="9" s="1"/>
  <c r="L6" i="9"/>
  <c r="M6" i="9" s="1"/>
</calcChain>
</file>

<file path=xl/sharedStrings.xml><?xml version="1.0" encoding="utf-8"?>
<sst xmlns="http://schemas.openxmlformats.org/spreadsheetml/2006/main" count="101" uniqueCount="40">
  <si>
    <t>DISPONIBILIDAD</t>
  </si>
  <si>
    <t>D.O. 1</t>
  </si>
  <si>
    <t>D.O. 2</t>
  </si>
  <si>
    <t>D.O. 3</t>
  </si>
  <si>
    <t>D.O. 4</t>
  </si>
  <si>
    <t>98%≤Dmes≤100%</t>
  </si>
  <si>
    <t>95%≤Dmes&lt;98%</t>
  </si>
  <si>
    <t>85%≤Dmes&lt;95%</t>
  </si>
  <si>
    <t>Dmes&lt;85%</t>
  </si>
  <si>
    <t>ELEMENTOS REPORTADOS FUERA DE SERVICIO</t>
  </si>
  <si>
    <t>KPI DE DISPONIBILIDAD ( KPId)</t>
  </si>
  <si>
    <t>DESCUENTO OPERATIVO</t>
  </si>
  <si>
    <t>OPORTUNIDAD</t>
  </si>
  <si>
    <t>FECHA APERTURA CASO EN MESA DE AYUDA</t>
  </si>
  <si>
    <t>FECHA DE CIERRE MESA DE AYUDA</t>
  </si>
  <si>
    <t>TIEMPO DE SOLUCIÓN</t>
  </si>
  <si>
    <t>KPI DE OPORTUNIDAD ( KPIo)</t>
  </si>
  <si>
    <t xml:space="preserve">ANS Y CÁLCULO DE LOS KPI DE DISPONIBILIDAD Y DESCUENTO OPERATIVO ( D.O.) PARA LOS DIFERENTES COMPONENTES DEL CONTRATO DE MANTENIMIENTO BUSINESS PLAZA </t>
  </si>
  <si>
    <t>ANEXO TÉCNICO</t>
  </si>
  <si>
    <t>DESCRIPCIÓN COMPONENTE</t>
  </si>
  <si>
    <t>SUBCOMPONENTE</t>
  </si>
  <si>
    <t>CLASIFICACIÓN DEL SISTEMA</t>
  </si>
  <si>
    <t>CANTIDAD ELEMENTOS</t>
  </si>
  <si>
    <t>TOTAL ELEMENTOS</t>
  </si>
  <si>
    <t>DISPONIBILIDAD ACORDADA CONTRATO &gt;= 98%</t>
  </si>
  <si>
    <t>Crítico</t>
  </si>
  <si>
    <t>&gt;=98%</t>
  </si>
  <si>
    <t>Sistema de energía y equipos especiales</t>
  </si>
  <si>
    <t xml:space="preserve"> UPS de 45KVA  </t>
  </si>
  <si>
    <t xml:space="preserve">  UPS 60KVA</t>
  </si>
  <si>
    <t xml:space="preserve"> 1 UPS DE 2 KVA</t>
  </si>
  <si>
    <t xml:space="preserve">Tableros de Transferencia </t>
  </si>
  <si>
    <t xml:space="preserve"> Tableros eléctricos </t>
  </si>
  <si>
    <t>Fases de carga</t>
  </si>
  <si>
    <t>Planta eléctrica DIESEL</t>
  </si>
  <si>
    <t>Banco de baterías</t>
  </si>
  <si>
    <t>ANS Y CÁLCULO DE LOS KPI DE OPORTUNIDAD PARA LOS DIFERENTES COMPONENTES DEL CONTRATO DE MANTENIMIENTO BUSINESS PLAZA Y DESCUENTO OPERATIVO (D.O.)</t>
  </si>
  <si>
    <t>ANEXO
TÉCNICO</t>
  </si>
  <si>
    <t>TIEMPO PACTADO CONTRATO SISTEMA CRÍTICO t &lt;= 2h , SISTEMA NO CRÍTICO t &lt;= 12 h</t>
  </si>
  <si>
    <t>ANEXO N° 4 TABLA DE CALCULO ANS CCTV UPS Y 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</si>
</sst>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1" fontId="4" fillId="3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2" fontId="4" fillId="3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0" fillId="0" borderId="0" xfId="1" applyFont="1"/>
    <xf numFmtId="9" fontId="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9" fontId="4" fillId="0" borderId="0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9" fontId="0" fillId="4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9" fontId="0" fillId="0" borderId="0" xfId="1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9" fontId="4" fillId="3" borderId="4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9" fontId="5" fillId="0" borderId="2" xfId="1" applyFont="1" applyBorder="1" applyAlignment="1">
      <alignment horizontal="center" vertical="center" wrapText="1"/>
    </xf>
    <xf numFmtId="9" fontId="0" fillId="0" borderId="2" xfId="1" applyFont="1" applyBorder="1" applyAlignment="1">
      <alignment horizontal="center" vertical="center" wrapText="1"/>
    </xf>
    <xf numFmtId="22" fontId="5" fillId="0" borderId="2" xfId="0" applyNumberFormat="1" applyFont="1" applyBorder="1" applyAlignment="1">
      <alignment horizontal="center" vertical="center" wrapText="1"/>
    </xf>
    <xf numFmtId="9" fontId="0" fillId="0" borderId="0" xfId="1" applyFont="1" applyBorder="1" applyAlignment="1">
      <alignment horizontal="center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EBF47D-D27A-427D-97FF-AA28CD64B18A}" name="Tabla9" displayName="Tabla9" ref="A5:M13" totalsRowShown="0" headerRowDxfId="15" dataDxfId="14" tableBorderDxfId="13">
  <autoFilter ref="A5:M13" xr:uid="{00000000-0009-0000-0100-000009000000}"/>
  <tableColumns count="13">
    <tableColumn id="1" xr3:uid="{44788DE2-6E50-4857-B461-3086FB81DC33}" name="ANEXO_x000a_TÉCNICO" dataDxfId="12"/>
    <tableColumn id="2" xr3:uid="{B6FB3E01-EEB8-4260-81D8-FACC1C655D0E}" name="DESCRIPCIÓN COMPONENTE" dataDxfId="11"/>
    <tableColumn id="3" xr3:uid="{4531EA0A-7E95-4C1E-9AB1-7687E00EF40C}" name="SUBCOMPONENTE" dataDxfId="10"/>
    <tableColumn id="4" xr3:uid="{C56ADCDA-DF7D-47B6-8BE6-E51A0BB6B410}" name="CLASIFICACIÓN DEL SISTEMA" dataDxfId="9"/>
    <tableColumn id="5" xr3:uid="{5D746C5A-6CFD-40FD-B30B-9E64A75F19EB}" name="CANTIDAD ELEMENTOS" dataDxfId="8"/>
    <tableColumn id="6" xr3:uid="{14D49D67-0873-4FF5-9FFF-CACDE76C5A4E}" name="TOTAL ELEMENTOS" dataDxfId="7">
      <calculatedColumnFormula>E6</calculatedColumnFormula>
    </tableColumn>
    <tableColumn id="7" xr3:uid="{366C852E-DEAD-4D7E-ADE1-1C13B9B7DCA0}" name="ELEMENTOS REPORTADOS FUERA DE SERVICIO" dataDxfId="6"/>
    <tableColumn id="8" xr3:uid="{814619B8-0911-4A17-A6EF-FF50E18F425D}" name="FECHA APERTURA CASO EN MESA DE AYUDA" dataDxfId="5"/>
    <tableColumn id="9" xr3:uid="{527CD163-B2FF-426B-8B47-1DFD0DB3B892}" name="FECHA DE CIERRE MESA DE AYUDA" dataDxfId="4"/>
    <tableColumn id="10" xr3:uid="{9E18FCB0-0E1C-4C19-8C75-A800E1D724EA}" name="TIEMPO DE SOLUCIÓN" dataDxfId="3" dataCellStyle="Porcentaje">
      <calculatedColumnFormula>INT(HOUR(Tabla9[[#This Row],[FECHA DE CIERRE MESA DE AYUDA]]-Tabla9[[#This Row],[FECHA APERTURA CASO EN MESA DE AYUDA]]))</calculatedColumnFormula>
    </tableColumn>
    <tableColumn id="11" xr3:uid="{58CF1B03-24E1-44DE-A5B7-8270B04559FF}" name="TIEMPO PACTADO CONTRATO SISTEMA CRÍTICO t &lt;= 2h , SISTEMA NO CRÍTICO t &lt;= 12 h" dataDxfId="2">
      <calculatedColumnFormula>IF(Tabla9[[#This Row],[CLASIFICACIÓN DEL SISTEMA]]="Crítico",2,12)</calculatedColumnFormula>
    </tableColumn>
    <tableColumn id="12" xr3:uid="{3EE20C4D-D3CD-475D-957C-A0C887AA7CF4}" name="KPI DE OPORTUNIDAD ( KPIo)" dataDxfId="1" dataCellStyle="Porcentaje">
      <calculatedColumnFormula>Tabla9[[#This Row],[TIEMPO PACTADO CONTRATO SISTEMA CRÍTICO t &lt;= 2h , SISTEMA NO CRÍTICO t &lt;= 12 h]]/Tabla9[[#This Row],[TIEMPO DE SOLUCIÓN]]</calculatedColumnFormula>
    </tableColumn>
    <tableColumn id="13" xr3:uid="{1235AC29-6698-4AD6-8473-68E8E5C2D8C9}" name="DESCUENTO OPERATIVO" dataDxfId="0">
      <calculatedColumnFormula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A39D-D095-4732-9089-492FAB1EBF7C}">
  <dimension ref="A1:O19"/>
  <sheetViews>
    <sheetView tabSelected="1" topLeftCell="A4" zoomScale="70" zoomScaleNormal="70" workbookViewId="0">
      <selection activeCell="F25" sqref="F25"/>
    </sheetView>
  </sheetViews>
  <sheetFormatPr baseColWidth="10" defaultColWidth="11" defaultRowHeight="15" customHeight="1" x14ac:dyDescent="0.25"/>
  <cols>
    <col min="1" max="1" width="9" style="19" customWidth="1"/>
    <col min="2" max="2" width="31" style="20" customWidth="1"/>
    <col min="3" max="3" width="33.375" customWidth="1"/>
    <col min="4" max="4" width="16.25" customWidth="1"/>
    <col min="5" max="5" width="14.75" customWidth="1"/>
    <col min="6" max="6" width="14.25" customWidth="1"/>
    <col min="7" max="7" width="16.875" customWidth="1"/>
    <col min="8" max="8" width="17.125" customWidth="1"/>
    <col min="9" max="9" width="17.625" customWidth="1"/>
    <col min="10" max="10" width="14" style="8" customWidth="1"/>
    <col min="11" max="14" width="14.625" customWidth="1"/>
  </cols>
  <sheetData>
    <row r="1" spans="1:15" ht="15" customHeight="1" x14ac:dyDescent="0.25">
      <c r="A1" s="37" t="s">
        <v>39</v>
      </c>
      <c r="B1" s="37"/>
      <c r="C1" s="37"/>
      <c r="D1" s="37"/>
      <c r="E1" s="37"/>
      <c r="F1" s="37"/>
      <c r="G1" s="37"/>
      <c r="H1" s="37"/>
      <c r="I1" s="37"/>
      <c r="J1" s="37"/>
      <c r="K1" s="36"/>
      <c r="L1" s="36"/>
      <c r="M1" s="36"/>
    </row>
    <row r="2" spans="1:15" ht="15" customHeight="1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21"/>
      <c r="L2" s="21"/>
      <c r="M2" s="21"/>
      <c r="N2" s="21"/>
      <c r="O2" s="21"/>
    </row>
    <row r="3" spans="1:15" ht="15" customHeight="1" x14ac:dyDescent="0.25">
      <c r="A3" s="38" t="s">
        <v>17</v>
      </c>
      <c r="B3" s="38"/>
      <c r="C3" s="38"/>
      <c r="D3" s="38"/>
      <c r="E3" s="38"/>
      <c r="F3" s="38"/>
      <c r="G3" s="38"/>
      <c r="H3" s="38"/>
      <c r="I3" s="38"/>
      <c r="J3" s="38"/>
      <c r="K3" s="21"/>
      <c r="L3" s="21"/>
      <c r="M3" s="21"/>
      <c r="N3" s="21"/>
    </row>
    <row r="4" spans="1:15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1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6" spans="1:15" ht="60" customHeight="1" x14ac:dyDescent="0.25">
      <c r="A6" s="10" t="s">
        <v>18</v>
      </c>
      <c r="B6" s="10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0" t="s">
        <v>9</v>
      </c>
      <c r="H6" s="10" t="s">
        <v>10</v>
      </c>
      <c r="I6" s="10" t="s">
        <v>24</v>
      </c>
      <c r="J6" s="10" t="s">
        <v>11</v>
      </c>
      <c r="K6" s="11"/>
      <c r="L6" s="11"/>
      <c r="M6" s="11"/>
    </row>
    <row r="7" spans="1:15" ht="15" customHeight="1" x14ac:dyDescent="0.25">
      <c r="A7" s="15">
        <v>9</v>
      </c>
      <c r="B7" s="34" t="s">
        <v>27</v>
      </c>
      <c r="C7" s="34" t="s">
        <v>28</v>
      </c>
      <c r="D7" s="15" t="s">
        <v>25</v>
      </c>
      <c r="E7" s="16">
        <v>4</v>
      </c>
      <c r="F7" s="16">
        <f>SUM(E7:E14)</f>
        <v>19</v>
      </c>
      <c r="G7" s="16">
        <v>1</v>
      </c>
      <c r="H7" s="17">
        <f t="shared" ref="H7:H14" si="0">(E7-G7)/E7</f>
        <v>0.75</v>
      </c>
      <c r="I7" s="16" t="s">
        <v>26</v>
      </c>
      <c r="J7" s="17">
        <f t="shared" ref="J7:J14" si="1">IF(H7&gt;=98%,0%,IF(AND(H7&gt;=95%,H7&lt;98%),2%,IF(AND(H7&gt;=85%,H7&lt;95%),3%,5%)))</f>
        <v>0.05</v>
      </c>
    </row>
    <row r="8" spans="1:15" ht="15" customHeight="1" x14ac:dyDescent="0.25">
      <c r="A8" s="12">
        <v>9</v>
      </c>
      <c r="B8" s="33" t="s">
        <v>27</v>
      </c>
      <c r="C8" s="33" t="s">
        <v>29</v>
      </c>
      <c r="D8" s="12" t="s">
        <v>25</v>
      </c>
      <c r="E8" s="13">
        <v>1</v>
      </c>
      <c r="F8" s="13"/>
      <c r="G8" s="13">
        <v>0</v>
      </c>
      <c r="H8" s="14">
        <f t="shared" si="0"/>
        <v>1</v>
      </c>
      <c r="I8" s="13" t="s">
        <v>26</v>
      </c>
      <c r="J8" s="14">
        <f t="shared" si="1"/>
        <v>0</v>
      </c>
    </row>
    <row r="9" spans="1:15" ht="15" customHeight="1" x14ac:dyDescent="0.25">
      <c r="A9" s="15">
        <v>9</v>
      </c>
      <c r="B9" s="34" t="s">
        <v>27</v>
      </c>
      <c r="C9" s="34" t="s">
        <v>30</v>
      </c>
      <c r="D9" s="15" t="s">
        <v>25</v>
      </c>
      <c r="E9" s="16">
        <v>1</v>
      </c>
      <c r="F9" s="16"/>
      <c r="G9" s="16">
        <v>0</v>
      </c>
      <c r="H9" s="17">
        <f t="shared" si="0"/>
        <v>1</v>
      </c>
      <c r="I9" s="16" t="s">
        <v>26</v>
      </c>
      <c r="J9" s="17">
        <f t="shared" si="1"/>
        <v>0</v>
      </c>
    </row>
    <row r="10" spans="1:15" ht="15" customHeight="1" x14ac:dyDescent="0.25">
      <c r="A10" s="12">
        <v>9</v>
      </c>
      <c r="B10" s="33" t="s">
        <v>27</v>
      </c>
      <c r="C10" s="33" t="s">
        <v>31</v>
      </c>
      <c r="D10" s="12" t="s">
        <v>25</v>
      </c>
      <c r="E10" s="13">
        <v>2</v>
      </c>
      <c r="F10" s="13"/>
      <c r="G10" s="13">
        <v>0</v>
      </c>
      <c r="H10" s="14">
        <f t="shared" si="0"/>
        <v>1</v>
      </c>
      <c r="I10" s="13" t="s">
        <v>26</v>
      </c>
      <c r="J10" s="14">
        <f t="shared" si="1"/>
        <v>0</v>
      </c>
    </row>
    <row r="11" spans="1:15" ht="15" customHeight="1" x14ac:dyDescent="0.25">
      <c r="A11" s="15">
        <v>9</v>
      </c>
      <c r="B11" s="34" t="s">
        <v>27</v>
      </c>
      <c r="C11" s="34" t="s">
        <v>32</v>
      </c>
      <c r="D11" s="15" t="s">
        <v>25</v>
      </c>
      <c r="E11" s="16">
        <v>8</v>
      </c>
      <c r="F11" s="16"/>
      <c r="G11" s="16">
        <v>1</v>
      </c>
      <c r="H11" s="17">
        <f t="shared" si="0"/>
        <v>0.875</v>
      </c>
      <c r="I11" s="16" t="s">
        <v>26</v>
      </c>
      <c r="J11" s="17">
        <f t="shared" si="1"/>
        <v>0.03</v>
      </c>
    </row>
    <row r="12" spans="1:15" ht="15" customHeight="1" x14ac:dyDescent="0.25">
      <c r="A12" s="12">
        <v>9</v>
      </c>
      <c r="B12" s="33" t="s">
        <v>27</v>
      </c>
      <c r="C12" s="33" t="s">
        <v>33</v>
      </c>
      <c r="D12" s="12" t="s">
        <v>25</v>
      </c>
      <c r="E12" s="13">
        <v>1</v>
      </c>
      <c r="F12" s="13"/>
      <c r="G12" s="13">
        <v>0</v>
      </c>
      <c r="H12" s="14">
        <f t="shared" si="0"/>
        <v>1</v>
      </c>
      <c r="I12" s="13" t="s">
        <v>26</v>
      </c>
      <c r="J12" s="14">
        <f t="shared" si="1"/>
        <v>0</v>
      </c>
    </row>
    <row r="13" spans="1:15" ht="15" customHeight="1" x14ac:dyDescent="0.25">
      <c r="A13" s="15">
        <v>9</v>
      </c>
      <c r="B13" s="34" t="s">
        <v>27</v>
      </c>
      <c r="C13" s="34" t="s">
        <v>34</v>
      </c>
      <c r="D13" s="15" t="s">
        <v>25</v>
      </c>
      <c r="E13" s="16">
        <v>1</v>
      </c>
      <c r="F13" s="16"/>
      <c r="G13" s="16">
        <v>0</v>
      </c>
      <c r="H13" s="17">
        <f t="shared" si="0"/>
        <v>1</v>
      </c>
      <c r="I13" s="16" t="s">
        <v>26</v>
      </c>
      <c r="J13" s="17">
        <f t="shared" si="1"/>
        <v>0</v>
      </c>
    </row>
    <row r="14" spans="1:15" ht="15" customHeight="1" x14ac:dyDescent="0.25">
      <c r="A14" s="12">
        <v>9</v>
      </c>
      <c r="B14" s="12" t="s">
        <v>27</v>
      </c>
      <c r="C14" s="33" t="s">
        <v>35</v>
      </c>
      <c r="D14" s="12" t="s">
        <v>25</v>
      </c>
      <c r="E14" s="13">
        <v>1</v>
      </c>
      <c r="F14" s="13"/>
      <c r="G14" s="13">
        <v>0</v>
      </c>
      <c r="H14" s="14">
        <f t="shared" si="0"/>
        <v>1</v>
      </c>
      <c r="I14" s="13" t="s">
        <v>26</v>
      </c>
      <c r="J14" s="14">
        <f t="shared" si="1"/>
        <v>0</v>
      </c>
    </row>
    <row r="17" spans="2:5" ht="15" customHeight="1" x14ac:dyDescent="0.25">
      <c r="B17" s="9" t="s">
        <v>1</v>
      </c>
      <c r="C17" s="9" t="s">
        <v>2</v>
      </c>
      <c r="D17" s="9" t="s">
        <v>3</v>
      </c>
      <c r="E17" s="9" t="s">
        <v>4</v>
      </c>
    </row>
    <row r="18" spans="2:5" ht="15" customHeight="1" x14ac:dyDescent="0.25">
      <c r="B18" s="5" t="s">
        <v>5</v>
      </c>
      <c r="C18" s="5" t="s">
        <v>6</v>
      </c>
      <c r="D18" s="5" t="s">
        <v>7</v>
      </c>
      <c r="E18" s="5" t="s">
        <v>8</v>
      </c>
    </row>
    <row r="19" spans="2:5" ht="15" customHeight="1" x14ac:dyDescent="0.25">
      <c r="B19" s="6">
        <v>0</v>
      </c>
      <c r="C19" s="6">
        <v>0.02</v>
      </c>
      <c r="D19" s="6">
        <v>0.03</v>
      </c>
      <c r="E19" s="6">
        <v>0.05</v>
      </c>
    </row>
  </sheetData>
  <autoFilter ref="A6:J14" xr:uid="{00000000-0009-0000-0000-000000000000}"/>
  <mergeCells count="3">
    <mergeCell ref="A2:J2"/>
    <mergeCell ref="A3:J3"/>
    <mergeCell ref="A1:J1"/>
  </mergeCells>
  <pageMargins left="0.11811023622047245" right="0.11811023622047245" top="0.74803149606299213" bottom="0.74803149606299213" header="0.31496062992125984" footer="0.31496062992125984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8DFB-3022-48EB-918A-DA503919C6D5}">
  <dimension ref="A1:R18"/>
  <sheetViews>
    <sheetView zoomScale="70" zoomScaleNormal="70" workbookViewId="0">
      <selection activeCell="I22" sqref="I22"/>
    </sheetView>
  </sheetViews>
  <sheetFormatPr baseColWidth="10" defaultColWidth="17.625" defaultRowHeight="15" customHeight="1" x14ac:dyDescent="0.25"/>
  <cols>
    <col min="1" max="1" width="9" style="19" customWidth="1"/>
    <col min="2" max="2" width="31.375" style="20" customWidth="1"/>
    <col min="3" max="3" width="32.25" customWidth="1"/>
    <col min="4" max="4" width="17.5" customWidth="1"/>
    <col min="5" max="6" width="13.875" customWidth="1"/>
    <col min="7" max="7" width="13.25" customWidth="1"/>
    <col min="10" max="10" width="11" style="8" customWidth="1"/>
    <col min="11" max="11" width="17.625" style="22"/>
    <col min="12" max="12" width="15.875" style="22" customWidth="1"/>
    <col min="13" max="13" width="13.5" customWidth="1"/>
    <col min="14" max="14" width="1.625" customWidth="1"/>
    <col min="15" max="18" width="14.625" customWidth="1"/>
  </cols>
  <sheetData>
    <row r="1" spans="1:18" ht="15" customHeight="1" x14ac:dyDescent="0.25">
      <c r="A1" s="37" t="s">
        <v>39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8" ht="15" customHeight="1" x14ac:dyDescent="0.25">
      <c r="A2" s="38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21"/>
      <c r="O2" s="21"/>
      <c r="P2" s="21"/>
      <c r="Q2" s="21"/>
      <c r="R2" s="21"/>
    </row>
    <row r="3" spans="1:18" ht="15" customHeight="1" x14ac:dyDescent="0.25">
      <c r="A3" s="38" t="s">
        <v>36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21"/>
      <c r="O3" s="21"/>
      <c r="P3" s="21"/>
      <c r="Q3" s="21"/>
      <c r="R3" s="21"/>
    </row>
    <row r="4" spans="1:18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8" ht="119.25" customHeight="1" x14ac:dyDescent="0.25">
      <c r="A5" s="23" t="s">
        <v>37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9</v>
      </c>
      <c r="H5" s="4" t="s">
        <v>13</v>
      </c>
      <c r="I5" s="4" t="s">
        <v>14</v>
      </c>
      <c r="J5" s="1" t="s">
        <v>15</v>
      </c>
      <c r="K5" s="1" t="s">
        <v>38</v>
      </c>
      <c r="L5" s="24" t="s">
        <v>16</v>
      </c>
      <c r="M5" s="3" t="s">
        <v>11</v>
      </c>
      <c r="N5" s="11"/>
      <c r="O5" s="11"/>
      <c r="P5" s="11"/>
      <c r="Q5" s="11"/>
    </row>
    <row r="6" spans="1:18" ht="15" customHeight="1" x14ac:dyDescent="0.25">
      <c r="A6" s="25">
        <v>9</v>
      </c>
      <c r="B6" s="35" t="s">
        <v>27</v>
      </c>
      <c r="C6" s="35" t="s">
        <v>28</v>
      </c>
      <c r="D6" s="2" t="s">
        <v>25</v>
      </c>
      <c r="E6" s="26">
        <v>4</v>
      </c>
      <c r="F6" s="26">
        <f>SUM(E6:E13)</f>
        <v>19</v>
      </c>
      <c r="G6" s="26"/>
      <c r="H6" s="31">
        <v>44280.583333333336</v>
      </c>
      <c r="I6" s="31">
        <v>44280.625</v>
      </c>
      <c r="J6" s="27">
        <f>INT(HOUR(Tabla9[[#This Row],[FECHA DE CIERRE MESA DE AYUDA]]-Tabla9[[#This Row],[FECHA APERTURA CASO EN MESA DE AYUDA]]))</f>
        <v>1</v>
      </c>
      <c r="K6" s="28">
        <f>IF(Tabla9[[#This Row],[CLASIFICACIÓN DEL SISTEMA]]="Crítico",2,12)</f>
        <v>2</v>
      </c>
      <c r="L6" s="29">
        <f>Tabla9[[#This Row],[TIEMPO PACTADO CONTRATO SISTEMA CRÍTICO t &lt;= 2h , SISTEMA NO CRÍTICO t &lt;= 12 h]]/Tabla9[[#This Row],[TIEMPO DE SOLUCIÓN]]</f>
        <v>2</v>
      </c>
      <c r="M6" s="30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6" s="18"/>
      <c r="O6" s="18"/>
      <c r="P6" s="18"/>
      <c r="Q6" s="18"/>
    </row>
    <row r="7" spans="1:18" ht="15" customHeight="1" x14ac:dyDescent="0.25">
      <c r="A7" s="25">
        <v>9</v>
      </c>
      <c r="B7" s="35" t="s">
        <v>27</v>
      </c>
      <c r="C7" s="35" t="s">
        <v>29</v>
      </c>
      <c r="D7" s="2" t="s">
        <v>25</v>
      </c>
      <c r="E7" s="26">
        <v>1</v>
      </c>
      <c r="F7" s="26"/>
      <c r="G7" s="26"/>
      <c r="H7" s="31">
        <v>44281.583333333336</v>
      </c>
      <c r="I7" s="31">
        <v>44281.625</v>
      </c>
      <c r="J7" s="27">
        <f>INT(HOUR(Tabla9[[#This Row],[FECHA DE CIERRE MESA DE AYUDA]]-Tabla9[[#This Row],[FECHA APERTURA CASO EN MESA DE AYUDA]]))</f>
        <v>1</v>
      </c>
      <c r="K7" s="28">
        <f>IF(Tabla9[[#This Row],[CLASIFICACIÓN DEL SISTEMA]]="Crítico",2,12)</f>
        <v>2</v>
      </c>
      <c r="L7" s="29">
        <f>Tabla9[[#This Row],[TIEMPO PACTADO CONTRATO SISTEMA CRÍTICO t &lt;= 2h , SISTEMA NO CRÍTICO t &lt;= 12 h]]/Tabla9[[#This Row],[TIEMPO DE SOLUCIÓN]]</f>
        <v>2</v>
      </c>
      <c r="M7" s="30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7" s="18"/>
      <c r="O7" s="18"/>
      <c r="P7" s="18"/>
      <c r="Q7" s="18"/>
    </row>
    <row r="8" spans="1:18" ht="15" customHeight="1" x14ac:dyDescent="0.25">
      <c r="A8" s="25">
        <v>9</v>
      </c>
      <c r="B8" s="35" t="s">
        <v>27</v>
      </c>
      <c r="C8" s="35" t="s">
        <v>30</v>
      </c>
      <c r="D8" s="2" t="s">
        <v>25</v>
      </c>
      <c r="E8" s="26">
        <v>1</v>
      </c>
      <c r="F8" s="26"/>
      <c r="G8" s="26"/>
      <c r="H8" s="31">
        <v>44282.583333333336</v>
      </c>
      <c r="I8" s="31">
        <v>44282.625</v>
      </c>
      <c r="J8" s="27">
        <f>INT(HOUR(Tabla9[[#This Row],[FECHA DE CIERRE MESA DE AYUDA]]-Tabla9[[#This Row],[FECHA APERTURA CASO EN MESA DE AYUDA]]))</f>
        <v>1</v>
      </c>
      <c r="K8" s="28">
        <f>IF(Tabla9[[#This Row],[CLASIFICACIÓN DEL SISTEMA]]="Crítico",2,12)</f>
        <v>2</v>
      </c>
      <c r="L8" s="29">
        <f>Tabla9[[#This Row],[TIEMPO PACTADO CONTRATO SISTEMA CRÍTICO t &lt;= 2h , SISTEMA NO CRÍTICO t &lt;= 12 h]]/Tabla9[[#This Row],[TIEMPO DE SOLUCIÓN]]</f>
        <v>2</v>
      </c>
      <c r="M8" s="30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8" s="18"/>
      <c r="O8" s="18"/>
      <c r="P8" s="18"/>
      <c r="Q8" s="18"/>
    </row>
    <row r="9" spans="1:18" ht="15" customHeight="1" x14ac:dyDescent="0.25">
      <c r="A9" s="25">
        <v>9</v>
      </c>
      <c r="B9" s="35" t="s">
        <v>27</v>
      </c>
      <c r="C9" s="35" t="s">
        <v>31</v>
      </c>
      <c r="D9" s="2" t="s">
        <v>25</v>
      </c>
      <c r="E9" s="26">
        <v>2</v>
      </c>
      <c r="F9" s="26"/>
      <c r="G9" s="26"/>
      <c r="H9" s="31">
        <v>44283.583333333336</v>
      </c>
      <c r="I9" s="31">
        <v>44283.625</v>
      </c>
      <c r="J9" s="27">
        <f>INT(HOUR(Tabla9[[#This Row],[FECHA DE CIERRE MESA DE AYUDA]]-Tabla9[[#This Row],[FECHA APERTURA CASO EN MESA DE AYUDA]]))</f>
        <v>1</v>
      </c>
      <c r="K9" s="28">
        <f>IF(Tabla9[[#This Row],[CLASIFICACIÓN DEL SISTEMA]]="Crítico",2,12)</f>
        <v>2</v>
      </c>
      <c r="L9" s="29">
        <f>Tabla9[[#This Row],[TIEMPO PACTADO CONTRATO SISTEMA CRÍTICO t &lt;= 2h , SISTEMA NO CRÍTICO t &lt;= 12 h]]/Tabla9[[#This Row],[TIEMPO DE SOLUCIÓN]]</f>
        <v>2</v>
      </c>
      <c r="M9" s="30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9" s="18"/>
      <c r="O9" s="18"/>
      <c r="P9" s="18"/>
      <c r="Q9" s="18"/>
    </row>
    <row r="10" spans="1:18" ht="15" customHeight="1" x14ac:dyDescent="0.25">
      <c r="A10" s="25">
        <v>9</v>
      </c>
      <c r="B10" s="35" t="s">
        <v>27</v>
      </c>
      <c r="C10" s="35" t="s">
        <v>32</v>
      </c>
      <c r="D10" s="2" t="s">
        <v>25</v>
      </c>
      <c r="E10" s="26">
        <v>8</v>
      </c>
      <c r="F10" s="26"/>
      <c r="G10" s="26"/>
      <c r="H10" s="31">
        <v>44284.583333333336</v>
      </c>
      <c r="I10" s="31">
        <v>44284.625</v>
      </c>
      <c r="J10" s="27">
        <f>INT(HOUR(Tabla9[[#This Row],[FECHA DE CIERRE MESA DE AYUDA]]-Tabla9[[#This Row],[FECHA APERTURA CASO EN MESA DE AYUDA]]))</f>
        <v>1</v>
      </c>
      <c r="K10" s="28">
        <f>IF(Tabla9[[#This Row],[CLASIFICACIÓN DEL SISTEMA]]="Crítico",2,12)</f>
        <v>2</v>
      </c>
      <c r="L10" s="29">
        <f>Tabla9[[#This Row],[TIEMPO PACTADO CONTRATO SISTEMA CRÍTICO t &lt;= 2h , SISTEMA NO CRÍTICO t &lt;= 12 h]]/Tabla9[[#This Row],[TIEMPO DE SOLUCIÓN]]</f>
        <v>2</v>
      </c>
      <c r="M10" s="30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0" s="18"/>
      <c r="O10" s="32"/>
      <c r="P10" s="18"/>
      <c r="Q10" s="18"/>
    </row>
    <row r="11" spans="1:18" ht="15" customHeight="1" x14ac:dyDescent="0.25">
      <c r="A11" s="25">
        <v>9</v>
      </c>
      <c r="B11" s="35" t="s">
        <v>27</v>
      </c>
      <c r="C11" s="35" t="s">
        <v>33</v>
      </c>
      <c r="D11" s="2" t="s">
        <v>25</v>
      </c>
      <c r="E11" s="26">
        <v>1</v>
      </c>
      <c r="F11" s="26"/>
      <c r="G11" s="26"/>
      <c r="H11" s="31">
        <v>44285.583333333336</v>
      </c>
      <c r="I11" s="31">
        <v>44285.625</v>
      </c>
      <c r="J11" s="27">
        <f>INT(HOUR(Tabla9[[#This Row],[FECHA DE CIERRE MESA DE AYUDA]]-Tabla9[[#This Row],[FECHA APERTURA CASO EN MESA DE AYUDA]]))</f>
        <v>1</v>
      </c>
      <c r="K11" s="28">
        <f>IF(Tabla9[[#This Row],[CLASIFICACIÓN DEL SISTEMA]]="Crítico",2,12)</f>
        <v>2</v>
      </c>
      <c r="L11" s="29">
        <f>Tabla9[[#This Row],[TIEMPO PACTADO CONTRATO SISTEMA CRÍTICO t &lt;= 2h , SISTEMA NO CRÍTICO t &lt;= 12 h]]/Tabla9[[#This Row],[TIEMPO DE SOLUCIÓN]]</f>
        <v>2</v>
      </c>
      <c r="M11" s="30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1" s="18"/>
      <c r="O11" s="18"/>
      <c r="P11" s="18"/>
      <c r="Q11" s="18"/>
    </row>
    <row r="12" spans="1:18" ht="15" customHeight="1" x14ac:dyDescent="0.25">
      <c r="A12" s="25">
        <v>9</v>
      </c>
      <c r="B12" s="35" t="s">
        <v>27</v>
      </c>
      <c r="C12" s="35" t="s">
        <v>34</v>
      </c>
      <c r="D12" s="2" t="s">
        <v>25</v>
      </c>
      <c r="E12" s="26">
        <v>1</v>
      </c>
      <c r="F12" s="26"/>
      <c r="G12" s="26"/>
      <c r="H12" s="31">
        <v>44286.583333333336</v>
      </c>
      <c r="I12" s="31">
        <v>44286.625</v>
      </c>
      <c r="J12" s="27">
        <f>INT(HOUR(Tabla9[[#This Row],[FECHA DE CIERRE MESA DE AYUDA]]-Tabla9[[#This Row],[FECHA APERTURA CASO EN MESA DE AYUDA]]))</f>
        <v>1</v>
      </c>
      <c r="K12" s="28">
        <f>IF(Tabla9[[#This Row],[CLASIFICACIÓN DEL SISTEMA]]="Crítico",2,12)</f>
        <v>2</v>
      </c>
      <c r="L12" s="29">
        <f>Tabla9[[#This Row],[TIEMPO PACTADO CONTRATO SISTEMA CRÍTICO t &lt;= 2h , SISTEMA NO CRÍTICO t &lt;= 12 h]]/Tabla9[[#This Row],[TIEMPO DE SOLUCIÓN]]</f>
        <v>2</v>
      </c>
      <c r="M12" s="30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2" s="18"/>
      <c r="O12" s="18"/>
      <c r="P12" s="18"/>
      <c r="Q12" s="18"/>
    </row>
    <row r="13" spans="1:18" ht="15" customHeight="1" x14ac:dyDescent="0.25">
      <c r="A13" s="25">
        <v>9</v>
      </c>
      <c r="B13" s="2" t="s">
        <v>27</v>
      </c>
      <c r="C13" s="35" t="s">
        <v>35</v>
      </c>
      <c r="D13" s="2" t="s">
        <v>25</v>
      </c>
      <c r="E13" s="26">
        <v>1</v>
      </c>
      <c r="F13" s="26"/>
      <c r="G13" s="26"/>
      <c r="H13" s="31">
        <v>44287.583333333336</v>
      </c>
      <c r="I13" s="31">
        <v>44287.625</v>
      </c>
      <c r="J13" s="27">
        <f>INT(HOUR(Tabla9[[#This Row],[FECHA DE CIERRE MESA DE AYUDA]]-Tabla9[[#This Row],[FECHA APERTURA CASO EN MESA DE AYUDA]]))</f>
        <v>1</v>
      </c>
      <c r="K13" s="28">
        <f>IF(Tabla9[[#This Row],[CLASIFICACIÓN DEL SISTEMA]]="Crítico",2,12)</f>
        <v>2</v>
      </c>
      <c r="L13" s="29">
        <f>Tabla9[[#This Row],[TIEMPO PACTADO CONTRATO SISTEMA CRÍTICO t &lt;= 2h , SISTEMA NO CRÍTICO t &lt;= 12 h]]/Tabla9[[#This Row],[TIEMPO DE SOLUCIÓN]]</f>
        <v>2</v>
      </c>
      <c r="M13" s="30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3" s="18"/>
      <c r="O13" s="18"/>
      <c r="P13" s="18"/>
      <c r="Q13" s="18"/>
    </row>
    <row r="16" spans="1:18" ht="15" customHeight="1" x14ac:dyDescent="0.25">
      <c r="B16" s="9" t="s">
        <v>1</v>
      </c>
      <c r="C16" s="9" t="s">
        <v>2</v>
      </c>
      <c r="D16" s="9" t="s">
        <v>3</v>
      </c>
      <c r="E16" s="9" t="s">
        <v>4</v>
      </c>
    </row>
    <row r="17" spans="2:5" ht="15" customHeight="1" x14ac:dyDescent="0.25">
      <c r="B17" s="5" t="s">
        <v>5</v>
      </c>
      <c r="C17" s="5" t="s">
        <v>6</v>
      </c>
      <c r="D17" s="5" t="s">
        <v>7</v>
      </c>
      <c r="E17" s="5" t="s">
        <v>8</v>
      </c>
    </row>
    <row r="18" spans="2:5" ht="15" customHeight="1" x14ac:dyDescent="0.25">
      <c r="B18" s="6">
        <v>0</v>
      </c>
      <c r="C18" s="6">
        <v>0.02</v>
      </c>
      <c r="D18" s="6">
        <v>0.03</v>
      </c>
      <c r="E18" s="6">
        <v>0.05</v>
      </c>
    </row>
  </sheetData>
  <mergeCells count="3">
    <mergeCell ref="A2:M2"/>
    <mergeCell ref="A3:M3"/>
    <mergeCell ref="A1:M1"/>
  </mergeCells>
  <pageMargins left="0.11811023622047245" right="0.11811023622047245" top="0.74803149606299213" bottom="0.74803149606299213" header="0.31496062992125984" footer="0.31496062992125984"/>
  <pageSetup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Disponibilidad</vt:lpstr>
      <vt:lpstr>Oportunidad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Microsoft Office</dc:creator>
  <cp:keywords/>
  <dc:description/>
  <cp:lastModifiedBy>Daladier Evelio Tangarife Berrio</cp:lastModifiedBy>
  <cp:revision/>
  <cp:lastPrinted>2021-02-23T17:57:47Z</cp:lastPrinted>
  <dcterms:created xsi:type="dcterms:W3CDTF">2020-03-15T22:35:46Z</dcterms:created>
  <dcterms:modified xsi:type="dcterms:W3CDTF">2021-10-06T17:09:20Z</dcterms:modified>
  <cp:category/>
  <cp:contentStatus/>
</cp:coreProperties>
</file>